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TENTE02\Desktop\"/>
    </mc:Choice>
  </mc:AlternateContent>
  <xr:revisionPtr revIDLastSave="0" documentId="8_{9D104B9E-FC34-40A2-BA31-C67D1E3621CB}" xr6:coauthVersionLast="47" xr6:coauthVersionMax="47" xr10:uidLastSave="{00000000-0000-0000-0000-000000000000}"/>
  <bookViews>
    <workbookView xWindow="-120" yWindow="-120" windowWidth="20730" windowHeight="11160" xr2:uid="{00000000-000D-0000-FFFF-FFFF00000000}"/>
  </bookViews>
  <sheets>
    <sheet name="Modello Piano flussi cassa" sheetId="4" r:id="rId1"/>
    <sheet name="ModelloPianoFlussiCassa_PEG" sheetId="6" r:id="rId2"/>
  </sheets>
  <definedNames>
    <definedName name="_xlnm.Print_Area" localSheetId="0">'Modello Piano flussi cassa'!$A$1:$J$110</definedName>
    <definedName name="_xlnm.Print_Area" localSheetId="1">ModelloPianoFlussiCassa_PEG!$A$1:$N$249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9" i="6" l="1"/>
  <c r="M241" i="6" s="1"/>
  <c r="K239" i="6"/>
  <c r="K241" i="6" s="1"/>
  <c r="I239" i="6"/>
  <c r="I241" i="6" s="1"/>
  <c r="G239" i="6"/>
  <c r="G241" i="6" s="1"/>
  <c r="N236" i="6"/>
  <c r="L236" i="6"/>
  <c r="J236" i="6"/>
  <c r="H236" i="6"/>
  <c r="N228" i="6"/>
  <c r="N239" i="6" s="1"/>
  <c r="L228" i="6"/>
  <c r="L239" i="6" s="1"/>
  <c r="J228" i="6"/>
  <c r="J239" i="6" s="1"/>
  <c r="H228" i="6"/>
  <c r="H239" i="6" s="1"/>
  <c r="N227" i="6"/>
  <c r="M227" i="6"/>
  <c r="L227" i="6"/>
  <c r="K227" i="6"/>
  <c r="J227" i="6"/>
  <c r="I227" i="6"/>
  <c r="H227" i="6"/>
  <c r="G227" i="6"/>
  <c r="N225" i="6"/>
  <c r="M225" i="6"/>
  <c r="L225" i="6"/>
  <c r="K225" i="6"/>
  <c r="J225" i="6"/>
  <c r="I225" i="6"/>
  <c r="H225" i="6"/>
  <c r="G225" i="6"/>
  <c r="N219" i="6"/>
  <c r="M219" i="6"/>
  <c r="L219" i="6"/>
  <c r="K219" i="6"/>
  <c r="J219" i="6"/>
  <c r="I219" i="6"/>
  <c r="H219" i="6"/>
  <c r="G219" i="6"/>
  <c r="M214" i="6"/>
  <c r="L214" i="6"/>
  <c r="K214" i="6"/>
  <c r="I214" i="6"/>
  <c r="G214" i="6"/>
  <c r="N199" i="6"/>
  <c r="N214" i="6" s="1"/>
  <c r="L199" i="6"/>
  <c r="J199" i="6"/>
  <c r="J214" i="6" s="1"/>
  <c r="H199" i="6"/>
  <c r="H214" i="6" s="1"/>
  <c r="M197" i="6"/>
  <c r="K197" i="6"/>
  <c r="I197" i="6"/>
  <c r="H197" i="6"/>
  <c r="G197" i="6"/>
  <c r="N190" i="6"/>
  <c r="N197" i="6" s="1"/>
  <c r="L190" i="6"/>
  <c r="J190" i="6"/>
  <c r="J197" i="6" s="1"/>
  <c r="H190" i="6"/>
  <c r="N167" i="6"/>
  <c r="L167" i="6"/>
  <c r="J167" i="6"/>
  <c r="H167" i="6"/>
  <c r="N121" i="6"/>
  <c r="L121" i="6"/>
  <c r="J121" i="6"/>
  <c r="H121" i="6"/>
  <c r="N114" i="6"/>
  <c r="L114" i="6"/>
  <c r="L197" i="6" s="1"/>
  <c r="J114" i="6"/>
  <c r="H114" i="6"/>
  <c r="N102" i="6"/>
  <c r="L102" i="6"/>
  <c r="J102" i="6"/>
  <c r="H102" i="6"/>
  <c r="N97" i="6"/>
  <c r="N245" i="6" s="1"/>
  <c r="L97" i="6"/>
  <c r="L245" i="6" s="1"/>
  <c r="J97" i="6"/>
  <c r="J245" i="6" s="1"/>
  <c r="H97" i="6"/>
  <c r="H245" i="6" s="1"/>
  <c r="M92" i="6"/>
  <c r="M94" i="6" s="1"/>
  <c r="M96" i="6" s="1"/>
  <c r="M244" i="6" s="1"/>
  <c r="L92" i="6"/>
  <c r="L94" i="6" s="1"/>
  <c r="L96" i="6" s="1"/>
  <c r="K92" i="6"/>
  <c r="K94" i="6" s="1"/>
  <c r="K96" i="6" s="1"/>
  <c r="K244" i="6" s="1"/>
  <c r="I92" i="6"/>
  <c r="I94" i="6" s="1"/>
  <c r="I96" i="6" s="1"/>
  <c r="I244" i="6" s="1"/>
  <c r="H92" i="6"/>
  <c r="H94" i="6" s="1"/>
  <c r="H96" i="6" s="1"/>
  <c r="G92" i="6"/>
  <c r="G94" i="6" s="1"/>
  <c r="G96" i="6" s="1"/>
  <c r="G244" i="6" s="1"/>
  <c r="N89" i="6"/>
  <c r="N92" i="6" s="1"/>
  <c r="L89" i="6"/>
  <c r="J89" i="6"/>
  <c r="J92" i="6" s="1"/>
  <c r="H89" i="6"/>
  <c r="N81" i="6"/>
  <c r="L81" i="6"/>
  <c r="J81" i="6"/>
  <c r="H81" i="6"/>
  <c r="N80" i="6"/>
  <c r="M80" i="6"/>
  <c r="L80" i="6"/>
  <c r="K80" i="6"/>
  <c r="J80" i="6"/>
  <c r="I80" i="6"/>
  <c r="H80" i="6"/>
  <c r="G80" i="6"/>
  <c r="N75" i="6"/>
  <c r="M75" i="6"/>
  <c r="L75" i="6"/>
  <c r="K75" i="6"/>
  <c r="J75" i="6"/>
  <c r="I75" i="6"/>
  <c r="H75" i="6"/>
  <c r="G75" i="6"/>
  <c r="M70" i="6"/>
  <c r="L70" i="6"/>
  <c r="K70" i="6"/>
  <c r="I70" i="6"/>
  <c r="H70" i="6"/>
  <c r="G70" i="6"/>
  <c r="N58" i="6"/>
  <c r="N70" i="6" s="1"/>
  <c r="L58" i="6"/>
  <c r="J58" i="6"/>
  <c r="J70" i="6" s="1"/>
  <c r="H58" i="6"/>
  <c r="M56" i="6"/>
  <c r="K56" i="6"/>
  <c r="I56" i="6"/>
  <c r="H56" i="6"/>
  <c r="G56" i="6"/>
  <c r="N52" i="6"/>
  <c r="N56" i="6" s="1"/>
  <c r="L52" i="6"/>
  <c r="L56" i="6" s="1"/>
  <c r="J52" i="6"/>
  <c r="J56" i="6" s="1"/>
  <c r="H52" i="6"/>
  <c r="N35" i="6"/>
  <c r="L35" i="6"/>
  <c r="J35" i="6"/>
  <c r="H35" i="6"/>
  <c r="M34" i="6"/>
  <c r="K34" i="6"/>
  <c r="I34" i="6"/>
  <c r="H34" i="6"/>
  <c r="G34" i="6"/>
  <c r="N27" i="6"/>
  <c r="N34" i="6" s="1"/>
  <c r="L27" i="6"/>
  <c r="L34" i="6" s="1"/>
  <c r="J27" i="6"/>
  <c r="J34" i="6" s="1"/>
  <c r="H27" i="6"/>
  <c r="M26" i="6"/>
  <c r="L26" i="6"/>
  <c r="K26" i="6"/>
  <c r="I26" i="6"/>
  <c r="H26" i="6"/>
  <c r="G26" i="6"/>
  <c r="N17" i="6"/>
  <c r="N26" i="6" s="1"/>
  <c r="L17" i="6"/>
  <c r="J17" i="6"/>
  <c r="J26" i="6" s="1"/>
  <c r="H17" i="6"/>
  <c r="J100" i="4"/>
  <c r="J102" i="4" s="1"/>
  <c r="I100" i="4"/>
  <c r="I102" i="4" s="1"/>
  <c r="H100" i="4"/>
  <c r="H102" i="4" s="1"/>
  <c r="G100" i="4"/>
  <c r="G102" i="4" s="1"/>
  <c r="F100" i="4"/>
  <c r="F102" i="4" s="1"/>
  <c r="E100" i="4"/>
  <c r="E102" i="4" s="1"/>
  <c r="D100" i="4"/>
  <c r="D102" i="4" s="1"/>
  <c r="C100" i="4"/>
  <c r="C102" i="4" s="1"/>
  <c r="J96" i="4"/>
  <c r="I96" i="4"/>
  <c r="H96" i="4"/>
  <c r="G96" i="4"/>
  <c r="F96" i="4"/>
  <c r="E96" i="4"/>
  <c r="D96" i="4"/>
  <c r="C96" i="4"/>
  <c r="J90" i="4"/>
  <c r="I90" i="4"/>
  <c r="H90" i="4"/>
  <c r="G90" i="4"/>
  <c r="F90" i="4"/>
  <c r="E90" i="4"/>
  <c r="D90" i="4"/>
  <c r="C90" i="4"/>
  <c r="J85" i="4"/>
  <c r="I85" i="4"/>
  <c r="H85" i="4"/>
  <c r="G85" i="4"/>
  <c r="F85" i="4"/>
  <c r="E85" i="4"/>
  <c r="D85" i="4"/>
  <c r="C85" i="4"/>
  <c r="J79" i="4"/>
  <c r="I79" i="4"/>
  <c r="H79" i="4"/>
  <c r="G79" i="4"/>
  <c r="F79" i="4"/>
  <c r="E79" i="4"/>
  <c r="D79" i="4"/>
  <c r="C79" i="4"/>
  <c r="J64" i="4"/>
  <c r="J106" i="4" s="1"/>
  <c r="H64" i="4"/>
  <c r="H106" i="4" s="1"/>
  <c r="F64" i="4"/>
  <c r="F106" i="4" s="1"/>
  <c r="D64" i="4"/>
  <c r="D106" i="4" s="1"/>
  <c r="J59" i="4"/>
  <c r="I59" i="4"/>
  <c r="H59" i="4"/>
  <c r="G59" i="4"/>
  <c r="F59" i="4"/>
  <c r="E59" i="4"/>
  <c r="E61" i="4" s="1"/>
  <c r="E63" i="4" s="1"/>
  <c r="D59" i="4"/>
  <c r="D61" i="4" s="1"/>
  <c r="D63" i="4" s="1"/>
  <c r="D105" i="4" s="1"/>
  <c r="D107" i="4" s="1"/>
  <c r="C59" i="4"/>
  <c r="J56" i="4"/>
  <c r="I56" i="4"/>
  <c r="H56" i="4"/>
  <c r="G56" i="4"/>
  <c r="F56" i="4"/>
  <c r="E56" i="4"/>
  <c r="D56" i="4"/>
  <c r="C56" i="4"/>
  <c r="J51" i="4"/>
  <c r="I51" i="4"/>
  <c r="H51" i="4"/>
  <c r="G51" i="4"/>
  <c r="F51" i="4"/>
  <c r="E51" i="4"/>
  <c r="D51" i="4"/>
  <c r="C51" i="4"/>
  <c r="J46" i="4"/>
  <c r="I46" i="4"/>
  <c r="H46" i="4"/>
  <c r="G46" i="4"/>
  <c r="F46" i="4"/>
  <c r="E46" i="4"/>
  <c r="D46" i="4"/>
  <c r="C46" i="4"/>
  <c r="J40" i="4"/>
  <c r="I40" i="4"/>
  <c r="H40" i="4"/>
  <c r="G40" i="4"/>
  <c r="F40" i="4"/>
  <c r="E40" i="4"/>
  <c r="D40" i="4"/>
  <c r="C40" i="4"/>
  <c r="J34" i="4"/>
  <c r="I34" i="4"/>
  <c r="H34" i="4"/>
  <c r="G34" i="4"/>
  <c r="F34" i="4"/>
  <c r="E34" i="4"/>
  <c r="D34" i="4"/>
  <c r="C34" i="4"/>
  <c r="J18" i="4"/>
  <c r="I18" i="4"/>
  <c r="H18" i="4"/>
  <c r="G18" i="4"/>
  <c r="G17" i="4" s="1"/>
  <c r="G30" i="4" s="1"/>
  <c r="F18" i="4"/>
  <c r="E18" i="4"/>
  <c r="D18" i="4"/>
  <c r="C18" i="4"/>
  <c r="J17" i="4"/>
  <c r="J30" i="4" s="1"/>
  <c r="I17" i="4"/>
  <c r="I30" i="4" s="1"/>
  <c r="H17" i="4"/>
  <c r="H30" i="4" s="1"/>
  <c r="F17" i="4"/>
  <c r="F30" i="4" s="1"/>
  <c r="E17" i="4"/>
  <c r="E30" i="4" s="1"/>
  <c r="D17" i="4"/>
  <c r="D30" i="4" s="1"/>
  <c r="C17" i="4"/>
  <c r="C30" i="4" s="1"/>
  <c r="C61" i="4" l="1"/>
  <c r="C63" i="4" s="1"/>
  <c r="C105" i="4" s="1"/>
  <c r="J61" i="4"/>
  <c r="J63" i="4" s="1"/>
  <c r="J105" i="4" s="1"/>
  <c r="J107" i="4" s="1"/>
  <c r="H241" i="6"/>
  <c r="H244" i="6" s="1"/>
  <c r="H246" i="6" s="1"/>
  <c r="F61" i="4"/>
  <c r="F63" i="4" s="1"/>
  <c r="F105" i="4" s="1"/>
  <c r="F107" i="4" s="1"/>
  <c r="J94" i="6"/>
  <c r="J96" i="6" s="1"/>
  <c r="J241" i="6"/>
  <c r="G61" i="4"/>
  <c r="G63" i="4" s="1"/>
  <c r="G105" i="4" s="1"/>
  <c r="L241" i="6"/>
  <c r="L244" i="6" s="1"/>
  <c r="L246" i="6" s="1"/>
  <c r="I61" i="4"/>
  <c r="I63" i="4" s="1"/>
  <c r="I105" i="4" s="1"/>
  <c r="E105" i="4"/>
  <c r="H61" i="4"/>
  <c r="H63" i="4" s="1"/>
  <c r="H105" i="4" s="1"/>
  <c r="H107" i="4" s="1"/>
  <c r="N94" i="6"/>
  <c r="N96" i="6" s="1"/>
  <c r="N241" i="6"/>
  <c r="N244" i="6" l="1"/>
  <c r="N246" i="6" s="1"/>
  <c r="J244" i="6"/>
  <c r="J246" i="6" s="1"/>
</calcChain>
</file>

<file path=xl/sharedStrings.xml><?xml version="1.0" encoding="utf-8"?>
<sst xmlns="http://schemas.openxmlformats.org/spreadsheetml/2006/main" count="997" uniqueCount="503">
  <si>
    <t>Contributi agli investimenti</t>
  </si>
  <si>
    <t>Altri trasferimenti in conto capitale</t>
  </si>
  <si>
    <t>Altre entrate in conto capitale</t>
  </si>
  <si>
    <t>Riscossioni  (in c/competenza e in c/residui)</t>
  </si>
  <si>
    <t>Previsioni di cassa (1)</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</si>
  <si>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</si>
  <si>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</si>
  <si>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</si>
  <si>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</si>
  <si>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</si>
  <si>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</si>
  <si>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</si>
  <si>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</si>
  <si>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</si>
  <si>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</si>
  <si>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</si>
  <si>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</si>
  <si>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</si>
  <si>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</si>
  <si>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</si>
  <si>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</si>
  <si>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</si>
  <si>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</si>
  <si>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</si>
  <si>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</si>
  <si>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</si>
  <si>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</si>
  <si>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</si>
  <si>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</si>
  <si>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</si>
  <si>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</si>
  <si>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</si>
  <si>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</si>
  <si>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</si>
  <si>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</si>
  <si>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</si>
  <si>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</si>
  <si>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</si>
  <si>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</si>
  <si>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</si>
  <si>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</si>
  <si>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</si>
  <si>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</si>
  <si>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</si>
  <si>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</si>
  <si>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</si>
  <si>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</si>
  <si>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</si>
  <si>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</si>
  <si>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</si>
  <si>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</si>
  <si>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</si>
  <si>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</si>
  <si>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</si>
  <si>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</si>
  <si>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</si>
  <si>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</si>
  <si>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</si>
  <si>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</si>
  <si>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</si>
  <si>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</si>
  <si>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</si>
  <si>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</si>
  <si>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</si>
  <si>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</si>
  <si>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</si>
  <si>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</si>
  <si>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</si>
  <si>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</si>
  <si>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</si>
  <si>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</si>
  <si>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</si>
  <si>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</si>
  <si>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</si>
  <si>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</si>
  <si>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</si>
  <si>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</si>
  <si>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</si>
  <si>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</si>
  <si>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</si>
  <si>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</si>
  <si>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</si>
  <si>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</si>
  <si>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</si>
  <si>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</si>
  <si>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</si>
  <si>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</si>
  <si>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</si>
  <si>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</si>
  <si>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</si>
  <si>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</si>
  <si>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</si>
  <si>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</si>
  <si>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</si>
  <si>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</si>
  <si>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</si>
  <si>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</si>
  <si>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</si>
  <si>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</si>
  <si>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</si>
  <si>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</si>
  <si>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</si>
  <si>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</si>
  <si>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</si>
  <si>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</si>
  <si>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</si>
  <si>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</si>
  <si>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</si>
  <si>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</si>
  <si>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</si>
  <si>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</si>
  <si>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</si>
  <si>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</si>
  <si>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</si>
  <si>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</si>
  <si>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</si>
  <si>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</si>
  <si>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</si>
  <si>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</si>
  <si>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</si>
  <si>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</si>
  <si>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</si>
  <si>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</si>
  <si>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</si>
  <si>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</si>
  <si>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</si>
  <si>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</si>
  <si>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</si>
  <si>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</si>
  <si>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FONDO DI CASSA ALLA FINE DEL TRIMESTRE</t>
  </si>
  <si>
    <t>Codice SIOPE</t>
  </si>
  <si>
    <t xml:space="preserve">Descrizione </t>
  </si>
  <si>
    <t>TOTALE PAGAMENTI</t>
  </si>
  <si>
    <t>TOTALE RISORSE DISPONIBILI</t>
  </si>
  <si>
    <t>RICORSO ANTICIPAZIONI DELL'ISTITUTOTESORIERE</t>
  </si>
  <si>
    <t>Totale titolo 2 - Trasferimenti correnti</t>
  </si>
  <si>
    <t>Totale titolo 1 - Entrate correnti di natura tributaria, contributiva e perequativa</t>
  </si>
  <si>
    <t>U.0.00.00.99.999</t>
  </si>
  <si>
    <t xml:space="preserve">FONDO DI CASSA ALL'INIZIO DELL'ANNO </t>
  </si>
  <si>
    <t>Addizionale comunale IRPEF</t>
  </si>
  <si>
    <t>E.1.01.01.16.000</t>
  </si>
  <si>
    <t>Imposta comunale sugli immobili (ICI)</t>
  </si>
  <si>
    <t>E.1.01.01.08.000</t>
  </si>
  <si>
    <t>Dati SIOPE N-2</t>
  </si>
  <si>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</si>
  <si>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</si>
  <si>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</si>
  <si>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</si>
  <si>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</si>
  <si>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</si>
  <si>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</si>
  <si>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</si>
  <si>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</si>
  <si>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</si>
  <si>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Imposta municipale propria</t>
  </si>
  <si>
    <t xml:space="preserve">TOTALE RISCOSSIONI (al netto anticipazione del tesoriere) </t>
  </si>
  <si>
    <t>E.1.01.01.06.000</t>
  </si>
  <si>
    <r>
      <t xml:space="preserve">di cui  con vincolo di cassa </t>
    </r>
    <r>
      <rPr>
        <i/>
        <sz val="11"/>
        <color rgb="FF000000"/>
        <rFont val="Calibri"/>
        <family val="2"/>
      </rPr>
      <t>(solo per gli enti locali)</t>
    </r>
  </si>
  <si>
    <r>
      <t xml:space="preserve">Tributi destinati al finanziamento della sanità </t>
    </r>
    <r>
      <rPr>
        <i/>
        <sz val="11"/>
        <rFont val="Calibri"/>
        <family val="2"/>
      </rPr>
      <t>(solo per le regioni)</t>
    </r>
  </si>
  <si>
    <r>
      <t xml:space="preserve">Tributi devoluti e regolati alle autonomie speciali </t>
    </r>
    <r>
      <rPr>
        <i/>
        <sz val="11"/>
        <rFont val="Calibri"/>
        <family val="2"/>
      </rPr>
      <t>(solo per le regioni)</t>
    </r>
  </si>
  <si>
    <r>
      <t>di cui riscossioni con vincolo di cassa</t>
    </r>
    <r>
      <rPr>
        <b/>
        <i/>
        <sz val="11"/>
        <color rgb="FF000000"/>
        <rFont val="Calibri"/>
        <family val="2"/>
      </rPr>
      <t xml:space="preserve"> (solo per gli enti locali)</t>
    </r>
  </si>
  <si>
    <r>
      <t xml:space="preserve">di cui  con vincolo di cassa </t>
    </r>
    <r>
      <rPr>
        <b/>
        <i/>
        <sz val="11"/>
        <color rgb="FF000000"/>
        <rFont val="Calibri"/>
        <family val="2"/>
      </rPr>
      <t>(solo per gli enti locali)</t>
    </r>
  </si>
  <si>
    <r>
      <t xml:space="preserve">di cui pagamenti  con vincolo di cassa </t>
    </r>
    <r>
      <rPr>
        <b/>
        <i/>
        <sz val="11"/>
        <color rgb="FF000000"/>
        <rFont val="Calibri"/>
        <family val="2"/>
      </rPr>
      <t>(solo per gli enti locali)</t>
    </r>
  </si>
  <si>
    <r>
      <t xml:space="preserve">di cui con vincolo di cassa </t>
    </r>
    <r>
      <rPr>
        <b/>
        <i/>
        <sz val="11"/>
        <color rgb="FF000000"/>
        <rFont val="Calibri"/>
        <family val="2"/>
      </rPr>
      <t>(solo per gli enti locali)</t>
    </r>
  </si>
  <si>
    <r>
      <t>Il Piano annuale dei flussi di cassa è adottato</t>
    </r>
    <r>
      <rPr>
        <sz val="10"/>
        <color rgb="FFFF0000"/>
        <rFont val="Calibri"/>
        <family val="2"/>
      </rPr>
      <t xml:space="preserve"> </t>
    </r>
    <r>
      <rPr>
        <sz val="10"/>
        <color rgb="FF000000"/>
        <rFont val="Calibri"/>
        <family val="2"/>
      </rPr>
      <t>anche dagli enti che non hanno ancora approvato il bilancio di previsione</t>
    </r>
    <r>
      <rPr>
        <sz val="10"/>
        <rFont val="Calibri"/>
        <family val="2"/>
      </rPr>
      <t>, in quanto l'assenza delle previsioni del bilancio di cassa rende</t>
    </r>
    <r>
      <rPr>
        <sz val="10"/>
        <color rgb="FF0070C0"/>
        <rFont val="Calibri"/>
        <family val="2"/>
      </rPr>
      <t xml:space="preserve"> </t>
    </r>
    <r>
      <rPr>
        <sz val="10"/>
        <rFont val="Calibri"/>
        <family val="2"/>
      </rPr>
      <t xml:space="preserve">ancora più </t>
    </r>
    <r>
      <rPr>
        <sz val="10"/>
        <color rgb="FF000000"/>
        <rFont val="Calibri"/>
        <family val="2"/>
      </rPr>
      <t>necessarie le previsioni del piano annuale dei flussi di cassa.</t>
    </r>
  </si>
  <si>
    <r>
      <t>A seguito dell'adozione (</t>
    </r>
    <r>
      <rPr>
        <vertAlign val="superscript"/>
        <sz val="10"/>
        <rFont val="Calibri"/>
        <family val="2"/>
      </rPr>
      <t>(3</t>
    </r>
    <r>
      <rPr>
        <sz val="10"/>
        <rFont val="Calibri"/>
        <family val="2"/>
      </rPr>
      <t>), il Piano annuale dei flussi di cassa è trasmesso all'organo di revisione per la verifica prevista dall'art. 6, comma 2, del DL 155 del 2024.</t>
    </r>
  </si>
  <si>
    <r>
      <t xml:space="preserve">La classificazione delle entrate e delle spese del Piano dei flussi di cassa prevista nel modello, definita sulla base dei primi livelli della codifica SIOPE, </t>
    </r>
    <r>
      <rPr>
        <u/>
        <sz val="10"/>
        <color rgb="FF000000"/>
        <rFont val="Calibri"/>
        <family val="2"/>
      </rPr>
      <t xml:space="preserve">può </t>
    </r>
    <r>
      <rPr>
        <sz val="10"/>
        <color rgb="FF000000"/>
        <rFont val="Calibri"/>
        <family val="2"/>
      </rPr>
      <t>essere ulteriormente  articolata,  seguendo la codifica SIOPE.</t>
    </r>
  </si>
  <si>
    <t>(3)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</si>
  <si>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U.5.01.00.00.000</t>
  </si>
  <si>
    <t>Capitolo / Articolo</t>
  </si>
  <si>
    <t>Piano dei Conti Finanziario (Livello IV)</t>
  </si>
  <si>
    <t>Piano dei Conti Finanziario (Livello V)</t>
  </si>
  <si>
    <t>Tipo di Calcolo</t>
  </si>
  <si>
    <t>E.2.01.00.00.000</t>
  </si>
  <si>
    <r>
      <t xml:space="preserve">di cui pagamenti con vincolo di cassa </t>
    </r>
    <r>
      <rPr>
        <b/>
        <i/>
        <sz val="11"/>
        <color rgb="FF000000"/>
        <rFont val="Calibri"/>
        <family val="2"/>
      </rPr>
      <t>(solo per gli enti locali)</t>
    </r>
  </si>
  <si>
    <t>Chiusura Anticipazioni ricevute da istituto tesoriere/cassiere</t>
  </si>
  <si>
    <t>U.5.00.00.00.000</t>
  </si>
  <si>
    <t>Primo trimestre 2025
 (dati cumulati dal 1/1 al 31/3)</t>
  </si>
  <si>
    <t>Dati a tutto il secondo trimestre 2025
 (dati cumulati dal 1/1 al 30/6)</t>
  </si>
  <si>
    <t>Dati a tutto il terzo trimestre 2025
 dati cumulati dal 1/1 al 30/9)</t>
  </si>
  <si>
    <t>Dati a tutto il quarto trimestre 2025
 (dati cumulati dal 1/1 al 31/12)</t>
  </si>
  <si>
    <t>Incassi effettivi (1)</t>
  </si>
  <si>
    <t>Pagamenti effettivi (1)</t>
  </si>
  <si>
    <t>E.1.01.01.51.000</t>
  </si>
  <si>
    <t>Tassa smaltimento rifiuti solidi urbani</t>
  </si>
  <si>
    <t>E.1.01.01.99.000</t>
  </si>
  <si>
    <t>Altre imposte, tasse e proventi assimilati n.a.c.</t>
  </si>
  <si>
    <t/>
  </si>
  <si>
    <t>Altro...</t>
  </si>
  <si>
    <t>1.0101 - 20/2/1 - accertamenti i.c.i. - imu anni pregressi</t>
  </si>
  <si>
    <t>E.1.01.01.08.000 - Imposta comunale sugli immobili (ICI)</t>
  </si>
  <si>
    <t>E.1.01.01.08.002 - Imposta comunale sugli immobili (ICI) riscossa a seguito di attività di verifica e controllo</t>
  </si>
  <si>
    <t>Dodicesimi</t>
  </si>
  <si>
    <t>1.0101 - 28/2/1 - GETTITO IMU</t>
  </si>
  <si>
    <t>E.1.01.01.06.000 - Imposta municipale propria</t>
  </si>
  <si>
    <t>E.1.01.01.06.001 - Imposta municipale propria riscossa a seguito dell'attività ordinaria di gestione</t>
  </si>
  <si>
    <t>Semestrale</t>
  </si>
  <si>
    <t>1.0101 - 45/2/1 - addizionale comunale imposta sul reddito persone fisiche</t>
  </si>
  <si>
    <t>E.1.01.01.16.000 - Addizionale comunale IRPEF</t>
  </si>
  <si>
    <t>E.1.01.01.16.001 - Addizionale comunale IRPEF riscossa a seguito dell'attività ordinaria di gestione</t>
  </si>
  <si>
    <t>1.0101 - 55/2/1 - DESTINAZIONE CINQUE PER MILLE IRPEF A COMUNI</t>
  </si>
  <si>
    <t>E.1.01.01.99.000 - Altre imposte, tasse e proventi assimilati n.a.c.</t>
  </si>
  <si>
    <t>E.1.01.01.99.001 - Altre imposte, tasse e proventi assimilati n.a.c. riscosse a seguito dell'attività ordinaria di gestione</t>
  </si>
  <si>
    <t>1.0101 - 80/2/1 - Tariffa sui Rifiuti e sui Servizi</t>
  </si>
  <si>
    <t>E.1.01.01.51.000 - Tassa smaltimento rifiuti solidi urbani</t>
  </si>
  <si>
    <t>E.1.01.01.51.001 - Tassa smaltimento rifiuti solidi urbani riscossa a seguito dell'attività ordinaria di gestione</t>
  </si>
  <si>
    <t>Percentuale</t>
  </si>
  <si>
    <t>1.0101 - 80/4/1 - Introiti da Accertamenti Tariffa sui Rifiuti e sui Servizi</t>
  </si>
  <si>
    <t>E.1.01.01.51.002 - Tassa smaltimento rifiuti solidi urbani riscossa a seguito di attività di verifica e controllo</t>
  </si>
  <si>
    <t>1.0301 - 100/2/1 - FONDO DI SOLIDARIETA' COMUNALE</t>
  </si>
  <si>
    <t>E.1.03.01.01.000 - Fondi perequativi dallo Stato</t>
  </si>
  <si>
    <t>E.1.03.01.01.001 - Fondi perequativi dallo Stato</t>
  </si>
  <si>
    <t>2.0101 - 130/1/1 - AVVISO INVESTIMENTO 1.2 "ABILITAZIONE AL CLOUDPER LE PA LOCALI" CUP: G91C22000330006</t>
  </si>
  <si>
    <t>E.2.01.01.01.000 - Trasferimenti correnti da Amministrazioni Centrali</t>
  </si>
  <si>
    <t>E.2.01.01.01.001 - Trasferimenti correnti da Ministeri</t>
  </si>
  <si>
    <t>Manuale</t>
  </si>
  <si>
    <t>2.0101 - 133/2/1 - Altri Contributi Erariali</t>
  </si>
  <si>
    <t>2.0101 - 140/10/2 - CONTRIBUTO MINISTERIALE ASILI NIDO</t>
  </si>
  <si>
    <t>2.0101 - 159/2/1 - Cofinanziamento regionale per inforamtizzazione elaborati piano regolatore</t>
  </si>
  <si>
    <t>E.2.01.01.02.000 - Trasferimenti correnti da Amministrazioni Locali</t>
  </si>
  <si>
    <t>E.2.01.01.02.001 - Trasferimenti correnti da Regioni e province autonome</t>
  </si>
  <si>
    <t>2.0101 - 189/189/1 - Fondo di sostegno alle attività economiche, artigianali e commerciali per ciascuno degli anni dal 2020 al 2022</t>
  </si>
  <si>
    <t>2.0101 - 199/2/1 - TRASFERIMENTO DA MINISTERO PER INDENNITA' SINDACI</t>
  </si>
  <si>
    <t>3.0100 - 168/2/1 - RIMBORSO SPESE PER ELEZIONI E REFERENDUM A CARICO DI ALTRE AMMINISTRAZIONI</t>
  </si>
  <si>
    <t>E.3.01.02.01.000 - Entrate dalla vendita di servizi</t>
  </si>
  <si>
    <t>E.3.01.02.01.999 - Proventi da servizi n.a.c.</t>
  </si>
  <si>
    <t>3.0100 - 170/2/1 - diritti di segreteria e di rogito</t>
  </si>
  <si>
    <t>E.3.01.02.01.032 - Proventi da diritti di segreteria e rogito</t>
  </si>
  <si>
    <t>3.0100 - 200/2/1 - diritti di segreteria su pratiche urbanistiche di totale pertinenza del comune</t>
  </si>
  <si>
    <t>E.3.01.02.01.035 - Proventi da autorizzazioni</t>
  </si>
  <si>
    <t>3.0100 - 230/2/1 - rilascio delle carte d'identita' - diritti</t>
  </si>
  <si>
    <t>E.3.01.02.01.033 - Proventi da rilascio documenti e diritti di cancelleria</t>
  </si>
  <si>
    <t>3.0100 - 241/2/1 - Rimborso spese per celebrazione matrimoni civili</t>
  </si>
  <si>
    <t>3.0100 - 250/2/1 - introiti da famiglie per trasporto scolastico --rilevante ai fini dell'iva--</t>
  </si>
  <si>
    <t>E.3.01.02.01.016 - Proventi da trasporto scolastico</t>
  </si>
  <si>
    <t>3.0100 - 276/276/1 - Canone Unico Patrimoniale di concessione autorizzazione o esposizione pubblicitaria</t>
  </si>
  <si>
    <t>E.3.01.03.01.000 - Canoni e concessioni e diritti reali di godimento</t>
  </si>
  <si>
    <t>E.3.01.03.01.002 - Canone occupazione spazi e aree pubbliche</t>
  </si>
  <si>
    <t>3.0100 - 280/2/1 - servizi cimiteriali - proventi</t>
  </si>
  <si>
    <t>3.0100 - 290/2/1 - proventi da locazione fabbricati di proprieta' comunale</t>
  </si>
  <si>
    <t>E.3.01.03.02.000 - Fitti, noleggi e locazioni</t>
  </si>
  <si>
    <t>E.3.01.03.02.002 - Locazioni di altri beni immobili</t>
  </si>
  <si>
    <t>3.0100 - 292/2/1 - Proventi da concessioni cimiteriali</t>
  </si>
  <si>
    <t>E.3.01.03.01.003 - Proventi da concessioni su beni</t>
  </si>
  <si>
    <t>3.0100 - 300/300/1 - RIMBORSO SPESE UTILIZZO SCUOLABUS</t>
  </si>
  <si>
    <t>E.3.01.02.01.043 - Proventi per traffico e trasporto passeggeri e utenti</t>
  </si>
  <si>
    <t>3.0100 - 310/2/1 - PROVENTI DERIVANTI DA GESTIONE CENTRO DIURNO ANZIANI</t>
  </si>
  <si>
    <t>3.0400 - 338/2/1 - Ripartizione utili GAIA SpA</t>
  </si>
  <si>
    <t>E.3.04.03.01.000 - Entrate derivanti dalla distribuzione di utili e avanzi</t>
  </si>
  <si>
    <t>E.3.04.03.01.001 - Entrate derivanti dalla distribuzione di utili e avanzi</t>
  </si>
  <si>
    <t>3.0500 - 240/2/1 - introiti e rimborsi diversi</t>
  </si>
  <si>
    <t>E.3.05.99.99.000 - Altre entrate correnti n.a.c.</t>
  </si>
  <si>
    <t>E.3.05.99.99.999 - Altre entrate correnti n.a.c.</t>
  </si>
  <si>
    <t>3.0500 - 300/2/1 - recupero spese di riscaldamento, acqua da parte degli affitt</t>
  </si>
  <si>
    <t>E.3.05.02.03.000 - Entrate da rimborsi, recuperi e restituzioni di somme non dovute o incassate in eccesso</t>
  </si>
  <si>
    <t>E.3.05.02.03.005 - Entrate da rimborsi, recuperi e restituzioni di somme non dovute o incassate in eccesso da Imprese</t>
  </si>
  <si>
    <t>3.0500 - 336/2/1 - CREDITO IVA</t>
  </si>
  <si>
    <t>E.3.05.02.02.000 - Entrate per rimborsi di imposte</t>
  </si>
  <si>
    <t>E.3.05.02.02.002 - Entrate da rimborsi di IVA a credito</t>
  </si>
  <si>
    <t>4.0200 - 400/20/1 - AVVISO MISURA 1.4.1 "ESPERIENZA DEL CITTADINO NEI SERVIZI PUBBLICI" CUP: G91F22003290006</t>
  </si>
  <si>
    <t>E.4.02.01.01.000 - Contributi agli investimenti da Amministrazioni Centrali</t>
  </si>
  <si>
    <t>E.4.02.01.01.001 - Contributi agli investimenti da Ministeri</t>
  </si>
  <si>
    <t>4.0200 - 400/40/1 - AVVISO MISURA 1.4.3 "ADOZIONE PIATTAFORMA PAGOPA" CUP: G91F22003980006</t>
  </si>
  <si>
    <t>4.0200 - 401/1/1 - ACQUISTO ATTREZZATURA VARIA (IMPORTO COFINANZIATO DAL GAL)</t>
  </si>
  <si>
    <t>E.4.02.03.02.000 - Contributi agli investimenti da altre imprese partecipate</t>
  </si>
  <si>
    <t>E.4.02.03.02.001 - Contributi agli investimenti da altre imprese partecipate</t>
  </si>
  <si>
    <t>4.0200 - 415/5/1 - CONTRIBUTO REGIONALE PER ACQUISTO SCUOLABUS</t>
  </si>
  <si>
    <t>E.4.02.01.02.000 - Contributi agli investimenti da Amministrazioni Locali</t>
  </si>
  <si>
    <t>E.4.02.01.02.001 - Contributi agli investimenti da Regioni e province autonome</t>
  </si>
  <si>
    <t>4.0200 - 430/10/1 - CONTRIBUTO STATALE PER OPERE DI MESSA IN SICUREZZA E ABBATTIMENTO BARRIERE ARCHITETTONICHE</t>
  </si>
  <si>
    <t>4.0200 - 435/10/1 - Contributo Erariale per finanziamento progetti di efficientamento energetico e di sviluppo territoriale sostenibile</t>
  </si>
  <si>
    <t>4.0200 - 437/2/1 - Contributi per la messa in sicurezza di strade e arredo urbano</t>
  </si>
  <si>
    <t>4.0500 - 500/2/1 - Proventi derivanti da permessi di costruire</t>
  </si>
  <si>
    <t>E.4.05.01.01.000 - Permessi di costruire</t>
  </si>
  <si>
    <t>E.4.05.01.01.001 - Permessi di costruire</t>
  </si>
  <si>
    <t>9.0100 - 6010/2/1 - ritenute previdenziali ed assistenziali al personale</t>
  </si>
  <si>
    <t>E.9.01.02.02.000 - Ritenute previdenziali e assistenziali su redditi da lavoro dipendente per conto terzi</t>
  </si>
  <si>
    <t>E.9.01.02.02.001 - Ritenute previdenziali e assistenziali su redditi da lavoro dipendente per conto terzi</t>
  </si>
  <si>
    <t>Tredicesimi</t>
  </si>
  <si>
    <t>9.0100 - 6020/2/1 - ritenute erariali - lavoro dipendente</t>
  </si>
  <si>
    <t>E.9.01.02.01.000 - Ritenute erariali su redditi da lavoro dipendente per conto terzi</t>
  </si>
  <si>
    <t>E.9.01.02.01.001 - Ritenute erariali su redditi da lavoro dipendente per conto terzi</t>
  </si>
  <si>
    <t>9.0100 - 6020/2/2 - ritenute erariali - lavoro autonomo</t>
  </si>
  <si>
    <t>E.9.01.03.01.000 - Ritenute erariali su redditi da lavoro autonomo per conto terzi</t>
  </si>
  <si>
    <t>E.9.01.03.01.001 - Ritenute erariali su redditi da lavoro autonomo per conto terzi</t>
  </si>
  <si>
    <t>9.0100 - 6030/2/1 - altre ritenute al personale per conto di terzi</t>
  </si>
  <si>
    <t>E.9.01.02.99.000 - Altre ritenute al personale dipendente per conto di terzi</t>
  </si>
  <si>
    <t>E.9.01.02.99.999 - Altre ritenute al personale dipendente per conto di terzi</t>
  </si>
  <si>
    <t>9.0100 - 6035/2/1 - Ritenuta V stipendio</t>
  </si>
  <si>
    <t>9.0100 - 6050/10/1 - Ritenute IVA da split payment</t>
  </si>
  <si>
    <t>E.9.01.01.02.000 - Ritenute per scissione contabile IVA (split payment)</t>
  </si>
  <si>
    <t>E.9.01.01.02.001 - Ritenute per scissione contabile IVA (split payment)</t>
  </si>
  <si>
    <t>9.0100 - 6070/2/1 - rimborso anticipazioni di fondi per il servizio economato</t>
  </si>
  <si>
    <t>E.9.01.99.03.000 - Rimborso di fondi economali e carte aziendali</t>
  </si>
  <si>
    <t>E.9.01.99.03.001 - Rimborso di fondi economali e carte aziendali</t>
  </si>
  <si>
    <t>9.0200 - 6040/2/1 - depositi cauzionali</t>
  </si>
  <si>
    <t>E.9.02.04.01.000 - Costituzione di depositi cauzionali o contrattuali di terzi</t>
  </si>
  <si>
    <t>E.9.02.04.01.001 - Costituzione di depositi cauzionali o contrattuali di terzi</t>
  </si>
  <si>
    <t>9.0200 - 6045/2/1 - rimborso spese per conto di terzi</t>
  </si>
  <si>
    <t>E.9.02.99.99.000 - Altre entrate per conto terzi</t>
  </si>
  <si>
    <t>E.9.02.99.99.999 - Altre entrate per conto terzi</t>
  </si>
  <si>
    <t>01.01.1 - 120/120/2 - BUONI PASTO ELETTRONICI PER I DIPENDENTI COMUNALI</t>
  </si>
  <si>
    <t>U.1.01.01.02.000 - Altre spese per il personale</t>
  </si>
  <si>
    <t>U.1.01.01.02.002 - Buoni pasto</t>
  </si>
  <si>
    <t>01.02.1 - 120/12/1 - quota diritti di rogito spettante al segretario comunale</t>
  </si>
  <si>
    <t>U.1.01.01.01.000 - Retribuzioni in denaro</t>
  </si>
  <si>
    <t>U.1.01.01.01.004 - Indennità ed altri compensi, esclusi i rimborsi spesa per missione, corrisposti al personale a tempo indeterminato</t>
  </si>
  <si>
    <t>01.02.1 - 120/14/1 - spese per incarichi di supplenza e reggenza</t>
  </si>
  <si>
    <t>U.1.01.01.01.002 - Voci stipendiali corrisposte al personale a tempo indeterminato</t>
  </si>
  <si>
    <t>01.02.1 - 120/122/1 - CPDEL SU QUOTA DIRITTI DI ROGITO SPETTANTE A SEGRETARIO COMUNALE</t>
  </si>
  <si>
    <t>U.1.01.02.01.000 - Contributi sociali effettivi a carico dell'ente</t>
  </si>
  <si>
    <t>U.1.01.02.01.001 - Contributi obbligatori per il personale</t>
  </si>
  <si>
    <t>01.06.1 - 560/1/1 - stipendi ed altri assegni fissi al --tecnico com.le--</t>
  </si>
  <si>
    <t>01.06.1 - 560/2/1 - oneri previdenziali, assistenziali e assicurativi obbligatori a cerico dell'ente</t>
  </si>
  <si>
    <t>01.07.1 - 670/10/1 - Stipendi ed altri compensi al personale di anagrafe-stato civile- elettorale</t>
  </si>
  <si>
    <t>01.07.1 - 670/20/1 - Oneri previdenziali ed assistenziali personale di anagrafe - stato civile - elettorale</t>
  </si>
  <si>
    <t>01.10.1 - 780/2/1 - fondo incentivante la produttivita'</t>
  </si>
  <si>
    <t>10.05.1 - 2760/2/1 - Stipendi ed altri assegni fissi al Messo/Vigile Urbano</t>
  </si>
  <si>
    <t>10.05.1 - 2760/4/1 - oneri previdenziali, assistenziali e assicurativi obbligatori a carico del comune</t>
  </si>
  <si>
    <t>01.01.1 - 70/1/1 - irap - imposta su indennità amministratori</t>
  </si>
  <si>
    <t>U.1.02.01.01.000 - Imposta regionale sulle attività produttive (IRAP)</t>
  </si>
  <si>
    <t>U.1.02.01.01.001 - Imposta regionale sulle attività produttive (IRAP)</t>
  </si>
  <si>
    <t>01.02.1 - 180/2/1 - irap - imposte su stipendi</t>
  </si>
  <si>
    <t>01.02.1 - 180/181/1 - SPESE PER BOLLO AUTO - Veicoli ente</t>
  </si>
  <si>
    <t>U.1.02.01.02.000 - Imposta di registro e di bollo</t>
  </si>
  <si>
    <t>U.1.02.01.02.001 - Imposta di registro e di bollo</t>
  </si>
  <si>
    <t>01.06.1 - 620/2/1 - irap su stipendi erogati al tecnico comunale</t>
  </si>
  <si>
    <t>01.07.1 - 730/10/1 - IRAP su retribuzioni al personale di anagrafe -  stato civile - elettorale</t>
  </si>
  <si>
    <t>10.05.1 - 2820/2/1 - irap su stipendi</t>
  </si>
  <si>
    <t>01.01.1 - 30/1/1 - sindaco, assessori e consiglieri comunali - indennita'</t>
  </si>
  <si>
    <t>U.1.03.02.01.000 - Organi e incarichi istituzionali dell'amministrazione</t>
  </si>
  <si>
    <t>U.1.03.02.01.001 - Organi istituzionali dell'amministrazione - Indennità</t>
  </si>
  <si>
    <t>01.01.1 - 30/2/1 - indennita' ai componenti del collegio dei revisori dei conti</t>
  </si>
  <si>
    <t>U.1.03.02.01.008 - Compensi agli organi istituzionali di revisione, di controllo ed altri incarichi istituzionali dell'amministrazione</t>
  </si>
  <si>
    <t>01.01.1 - 140/140/1 - SUPPORTO ALL'UFFICIO AMMINISTRATIVO - RENDICONTAZIONE RNA</t>
  </si>
  <si>
    <t>U.1.03.02.99.000 - Altri servizi</t>
  </si>
  <si>
    <t>U.1.03.02.99.999 - Altri servizi diversi n.a.c.</t>
  </si>
  <si>
    <t>01.01.1 - 270/10/1 - AVVISO INVESTIMENTO 1.2 "ABIILTAZIONE AL CLOUD PER LE PA LOCALI" CUP: G91C22000330006</t>
  </si>
  <si>
    <t>U.1.03.02.19.000 - Servizi informatici e di telecomunicazioni</t>
  </si>
  <si>
    <t>U.1.03.02.19.001 - Gestione e manutenzione applicazioni</t>
  </si>
  <si>
    <t>01.02.1 - 30/20/1 - Incarico professionale esterno di  DPO</t>
  </si>
  <si>
    <t>U.1.03.02.11.000 - Prestazioni professionali e specialistiche</t>
  </si>
  <si>
    <t>U.1.03.02.11.999 - Altre prestazioni professionali e specialistiche n.a.c.</t>
  </si>
  <si>
    <t>01.02.1 - 130/2/1 - gestione uffici - acquisto beni</t>
  </si>
  <si>
    <t>U.1.03.01.02.000 - Altri beni di consumo</t>
  </si>
  <si>
    <t>U.1.03.01.02.999 - Altri beni e materiali di consumo n.a.c.</t>
  </si>
  <si>
    <t>01.02.1 - 130/2/2 - gestione uffici - acquisto beni - carta, cancelleria e stampati</t>
  </si>
  <si>
    <t>U.1.03.01.02.001 - Carta, cancelleria e stampati</t>
  </si>
  <si>
    <t>01.02.1 - 130/2/3 - gestione uffici - acquisto beni - gas per riscaldamento</t>
  </si>
  <si>
    <t>U.1.03.01.02.002 - Carburanti, combustibili e lubrificanti</t>
  </si>
  <si>
    <t>01.02.1 - 130/6/1 - acquisto ed abbonamento a giornali, riviste e pubblica- zioni</t>
  </si>
  <si>
    <t>U.1.03.02.05.000 - Utenze e canoni</t>
  </si>
  <si>
    <t>U.1.03.02.05.003 - Accesso a banche dati e a pubblicazioni on line</t>
  </si>
  <si>
    <t>01.02.1 - 130/8/1 - spese per feste nazionali e solennita' civili</t>
  </si>
  <si>
    <t>01.02.1 - 130/10/1 - fornitura e adeguamento sistemi informatici per gli uffici comunali</t>
  </si>
  <si>
    <t>U.1.03.01.02.006 - Materiale informatico</t>
  </si>
  <si>
    <t>01.02.1 - 140/6/1 - AGGIORNAMENTO INVENTARIO BENI COMUNALI</t>
  </si>
  <si>
    <t>01.02.1 - 140/7/1 - SPESE PER PULIZIA IMMOBILI COMUNALI</t>
  </si>
  <si>
    <t>U.1.03.02.13.000 - Servizi ausiliari per il funzionamento dell'ente</t>
  </si>
  <si>
    <t>U.1.03.02.13.002 - Servizi di pulizia e lavanderia</t>
  </si>
  <si>
    <t>01.02.1 - 140/10/1 - spese di gestione e funzionamento uffici comunali - telefonia fissa</t>
  </si>
  <si>
    <t>U.1.03.02.05.001 - Telefonia fissa</t>
  </si>
  <si>
    <t>01.02.1 - 140/10/2 - Prestazioni di servizi per dichiarativi fiscali ed elaborazione paghe</t>
  </si>
  <si>
    <t>01.02.1 - 140/10/4 - spese di gestione e funzionamento uffici comunali - acqua</t>
  </si>
  <si>
    <t>U.1.03.02.05.005 - Acqua</t>
  </si>
  <si>
    <t>01.02.1 - 140/10/5 - spese di gestione e funzionamento uffici comunali - spese postali</t>
  </si>
  <si>
    <t>U.1.03.02.16.000 - Servizi amministrativi</t>
  </si>
  <si>
    <t>U.1.03.02.16.002 - Spese postali</t>
  </si>
  <si>
    <t>01.02.1 - 140/10/10 - Rilegatura determinazioni e verbali della Giunta e del Consiglio Comunali</t>
  </si>
  <si>
    <t>01.02.1 - 140/13/2 - Adempimenti previsti da D.Lgs.81/2008 - SICUREZZA SUL LAVORO</t>
  </si>
  <si>
    <t>01.02.1 - 140/16/1 - SPESE NOLEGGIO FOTOCOPIATORE PER UFFICI C.LI</t>
  </si>
  <si>
    <t>U.1.03.02.07.000 - Utilizzo di beni di terzi</t>
  </si>
  <si>
    <t>U.1.03.02.07.008 - Noleggi di impianti e macchinari</t>
  </si>
  <si>
    <t>01.02.1 - 140/21/1 - Spese legali per vertenze civili</t>
  </si>
  <si>
    <t>U.1.03.02.11.006 - Patrocinio legale</t>
  </si>
  <si>
    <t>01.02.1 - 140/30/1 - CONSULENZE LEGALI</t>
  </si>
  <si>
    <t>01.02.1 - 140/40/1 - Spese derivanti da servizio di accertamenti tributi e tasse comunali</t>
  </si>
  <si>
    <t>U.1.03.02.03.000 - Aggi di riscossione</t>
  </si>
  <si>
    <t>U.1.03.02.03.999 - Altri aggi di riscossione n.a.c.</t>
  </si>
  <si>
    <t>01.04.1 - 250/250/1 - Consulenza esterna Ragioneria</t>
  </si>
  <si>
    <t>U.1.03.02.17.000 - Servizi finanziari</t>
  </si>
  <si>
    <t>U.1.03.02.17.999 - Spese per servizi finanziari n.a.c.</t>
  </si>
  <si>
    <t>01.05.1 - 460/4/1 - manutenzione del patrimonio comunale</t>
  </si>
  <si>
    <t>01.05.1 - 470/2/1 - servizi inerenti il patrimonio comunale</t>
  </si>
  <si>
    <t>U.1.03.02.09.000 - Manutenzione ordinaria e riparazioni</t>
  </si>
  <si>
    <t>U.1.03.02.09.008 - Manutenzione ordinaria e riparazioni di beni immobili</t>
  </si>
  <si>
    <t>01.05.1 - 470/20/2 - Spese per Servizio di Videosorveglianza</t>
  </si>
  <si>
    <t>01.05.1 - 3000/1/2 - Manutenzione scuolabus</t>
  </si>
  <si>
    <t>U.1.03.02.09.001 - Manutenzione ordinaria e riparazioni di mezzi di trasporto ad uso civile, di sicurezza e ordine pubblico</t>
  </si>
  <si>
    <t>01.06.1 - 570/570/1 - PRESTAZIONI PROFESSIONALI E STUDI UFFICIO TECNICO</t>
  </si>
  <si>
    <t>03.02.1 - 3660/2/1 - SPESE PER CATTURA E CUSTODIA CANI RANDAGI</t>
  </si>
  <si>
    <t>U.1.03.02.15.000 - Contratti di servizio pubblico</t>
  </si>
  <si>
    <t>U.1.03.02.15.011 - Contratti di servizio per la lotta al randagismo</t>
  </si>
  <si>
    <t>04.02.1 - 1560/2/1 - FORNITURA GRATUITA LIBRI ALUNNI SCUOLE ELEMENTARI</t>
  </si>
  <si>
    <t>U.1.03.01.01.000 - Giornali, riviste e pubblicazioni</t>
  </si>
  <si>
    <t>U.1.03.01.01.002 - Pubblicazioni</t>
  </si>
  <si>
    <t>04.06.1 - 1890/2/1 - Spese di gestione scuolabus - Acquisto carburante</t>
  </si>
  <si>
    <t>09.03.1 - 3550/10/1 - SPESE DI RACCOLTA E TRASPORTO RSU</t>
  </si>
  <si>
    <t>U.1.03.02.15.004 - Contratti di servizio per la raccolta rifiuti</t>
  </si>
  <si>
    <t>09.03.1 - 3550/20/1 - SPESE DI SMALTIMENTO E TRATTAMENTO  RIFIUTI</t>
  </si>
  <si>
    <t>U.1.03.02.15.005 - Contratti di servizio per il conferimento in discarica dei rifiuti</t>
  </si>
  <si>
    <t>09.03.1 - 3550/30/1 - SPESE DI GESTIONE E SMALTIMENTO RIFIUTI  DA PIATTAFORMA ECOLOGICA</t>
  </si>
  <si>
    <t>09.03.1 - 3550/60/1 - Servizio di rimozione piccoli quantitativi di amianto - Progetto Regione Piemonte</t>
  </si>
  <si>
    <t>10.05.1 - 2770/2/1 - spese per la gestione degli automezzi addetti alla viabilita'</t>
  </si>
  <si>
    <t>10.05.1 - 2770/2/2 - spese per la gestione degli automezzi addetti alla viabilita' - fornitura carburante</t>
  </si>
  <si>
    <t>10.05.1 - 2770/4/1 - manutenzione ordinaria delle strade comunali</t>
  </si>
  <si>
    <t>10.05.1 - 2770/5/1 - FORNITURA DI VESTIARIO CANTONIERE</t>
  </si>
  <si>
    <t>U.1.03.01.02.003 - Equipaggiamento</t>
  </si>
  <si>
    <t>10.05.1 - 2780/2/1 - spese per rimozione della neve dall'abitato</t>
  </si>
  <si>
    <t>10.05.1 - 2890/2/1 - consumo di energia elettrica per la pubblica illumina- zione</t>
  </si>
  <si>
    <t>U.1.03.02.05.004 - Energia elettrica</t>
  </si>
  <si>
    <t>10.05.1 - 2890/4/1 - spese di gestione e manutenzione degli impianti ii.pp.</t>
  </si>
  <si>
    <t>U.1.03.02.15.015 - Contratti di servizio per l'illuminazione pubblica</t>
  </si>
  <si>
    <t>12.09.1 - 4210/4/1 - spese di manutenzione e di gestione ordinaria cimiteri comunali</t>
  </si>
  <si>
    <t>12.09.1 - 4210/4/3 - spese di manutenzione e di gestione ordinaria cimiteri comunali - acqua</t>
  </si>
  <si>
    <t>01.01.1 - 50/50/2 - CONTRIBUTO ASILI NIDO - TRASFERIMENTO AL COMUNE DI MURISENGO</t>
  </si>
  <si>
    <t>U.1.04.01.02.000 - Trasferimenti correnti a Amministrazioni Locali</t>
  </si>
  <si>
    <t>U.1.04.01.02.003 - Trasferimenti correnti a Comuni</t>
  </si>
  <si>
    <t>01.01.1 - 50/52/1 - SPENDING REVIEW - CONTRIBUTO ALLA FINANZA PUBBLICA</t>
  </si>
  <si>
    <t>U.1.04.01.01.000 - Trasferimenti correnti a Amministrazioni Centrali</t>
  </si>
  <si>
    <t>U.1.04.01.01.020 - Trasferimenti correnti al Ministero dell'economia in attuazione di norme in materia di contenimento di spesa</t>
  </si>
  <si>
    <t>01.01.1 - 70/10/1 - TRASFERIMENTI A ENTI PUBBLICI PER SERVIZI SCOLASTICI</t>
  </si>
  <si>
    <t>01.02.1 - 160/4/1 - contributi associativi annuali</t>
  </si>
  <si>
    <t>U.1.04.05.04.000 - Trasferimenti correnti al Resto del Mondo</t>
  </si>
  <si>
    <t>U.1.04.05.04.001 - Trasferimenti correnti al Resto del Mondo</t>
  </si>
  <si>
    <t>01.02.1 - 160/30/1 - RIMBORSO SPESE PER NUCLEO DI VALUTAZIONE CONVENZIONATO</t>
  </si>
  <si>
    <t>01.02.1 - 160/50/1 - Rimborso spese convenzione ufficio TECNICO COMUNE DI ALFIANO NATTA</t>
  </si>
  <si>
    <t>01.06.1 - 600/10/1 - Spese per Convenzione SUAP</t>
  </si>
  <si>
    <t>U.1.04.01.02.005 - Trasferimenti correnti a Unioni di Comuni</t>
  </si>
  <si>
    <t>01.07.1 - 710/710/1 - RIVERSAMENTO ALLO STATO CORRISPETTIVI RILASCIO CARTE Identità</t>
  </si>
  <si>
    <t>U.1.04.01.01.001 - Trasferimenti correnti a Ministeri</t>
  </si>
  <si>
    <t>01.11.1 - 820/50/1 - TRASFERIMENTI PER SERVIZI DI REFEZIONE SCOLASTICA</t>
  </si>
  <si>
    <t>02.02.1 - 1040/2/1 - SPESE PER COMMISSIONE ELETTORALE CIRCONDARIALE</t>
  </si>
  <si>
    <t>U.1.04.01.02.002 - Trasferimenti correnti a Province</t>
  </si>
  <si>
    <t>04.06.1 - 1920/6/1 - Trasferimenti al Com. Cocconato per servizi di trasporto scolastici</t>
  </si>
  <si>
    <t>05.02.1 - 2140/2/1 - erogazione di contributi per manifestazioni</t>
  </si>
  <si>
    <t>U.1.04.04.01.000 - Trasferimenti correnti a Istituzioni Sociali Private</t>
  </si>
  <si>
    <t>U.1.04.04.01.001 - Trasferimenti correnti a Istituzioni Sociali Private</t>
  </si>
  <si>
    <t>09.02.1 - 3680/4/1 - Rimborso spese per Commissione Locale del Paesaggio</t>
  </si>
  <si>
    <t>09.03.1 - 3570/2/1 - QUOTA ASSOCIATIVA CBRA</t>
  </si>
  <si>
    <t>U.1.04.01.02.018 - Trasferimenti correnti a Consorzi di enti locali</t>
  </si>
  <si>
    <t>12.05.1 - 4100/7/1 - QUOTA DI PARTECIPAZIONE FINANZIARIA CO.GE.SA.</t>
  </si>
  <si>
    <t>14.02.1 - 4780/4780/1 - Trasferimento per Distretto del Commercio al Comune di Moncalvo</t>
  </si>
  <si>
    <t>01.04.1 - 400/2/1 - rimborso imposte introitate indebitamente</t>
  </si>
  <si>
    <t>U.1.09.02.01.000 - Rimborsi di imposte e tasse di natura corrente</t>
  </si>
  <si>
    <t>U.1.09.02.01.001 - Rimborsi di imposte e tasse di natura corrente</t>
  </si>
  <si>
    <t>01.02.1 - 140/12/1 - oneri per le assicurazioni</t>
  </si>
  <si>
    <t>U.1.10.04.01.000 - Premi di assicurazione contro i danni</t>
  </si>
  <si>
    <t>U.1.10.04.01.999 - Altri premi di assicurazione contro i danni</t>
  </si>
  <si>
    <t>01.03.1 - 250/2/1 - servizio di tesoreria - spese diverse</t>
  </si>
  <si>
    <t>U.1.10.99.99.000 - Altre spese correnti n.a.c.</t>
  </si>
  <si>
    <t>U.1.10.99.99.999 - Altre spese correnti n.a.c.</t>
  </si>
  <si>
    <t>01.07.1 - 80/10/1 - SPESE PER ELEZIONI E REFERENDUM A CARICO DI ALTRE AMMINISTRAZIONI</t>
  </si>
  <si>
    <t>04.06.1 - 1900/4/1 - SPESE PER ASSICURAZIONE SCUOLABUS</t>
  </si>
  <si>
    <t>U.1.10.04.01.003 - Premi di assicurazione per responsabilità civile verso terzi</t>
  </si>
  <si>
    <t>06.02.1 - 2450/2450/99 - CONTRIBUTI CENTRI ESTIVI</t>
  </si>
  <si>
    <t>10.05.1 - 2780/1/1 - ASSICURAZIONE AUTOMEZZI COMUNALI</t>
  </si>
  <si>
    <t>01.01.2 - 5750/20/1 - AVVISO MISURA 1.4.1 "ESPERIANZA DEL CITTADINO NEI SERVIZI PUBBLICI " CUP: G91F22003290006</t>
  </si>
  <si>
    <t>U.2.02.03.02.000 - Software</t>
  </si>
  <si>
    <t>U.2.02.03.02.001 - Sviluppo software e manutenzione evolutiva</t>
  </si>
  <si>
    <t>01.03.2 - 5950/10/1 - AVVISO MISURA 1.4.4 "ESTENSIONE DELL'UTILIZZO DELLE PIATTAFORME NAZIONALI DI IDENTITA DIGITALE - SPID CIE" CUP:G91F22000820006</t>
  </si>
  <si>
    <t>01.03.2 - 5950/40/1 - AVVISO MISURA 1.4.3 "ADOZIONE PIATTAFORMA PAGOPA" CUP: G91F22003980006</t>
  </si>
  <si>
    <t>01.05.2 - 5730/2/2 - INCARICHI DA CONTRIBUTO FONDO PROGETTAZIONE TERRITORIALE 17070,06</t>
  </si>
  <si>
    <t>U.2.02.03.05.000 - Incarichi professionali per la realizzazione di investimenti</t>
  </si>
  <si>
    <t>U.2.02.03.05.001 - Incarichi professionali per la realizzazione di investimenti</t>
  </si>
  <si>
    <t>01.05.2 - 6130/5/1 - OPERE CON CONTRIBUTO MINISTERIALE</t>
  </si>
  <si>
    <t>U.2.02.01.09.000 - Beni immobili</t>
  </si>
  <si>
    <t>U.2.02.01.09.019 - Fabbricati ad uso strumentale</t>
  </si>
  <si>
    <t>01.05.2 - 6130/15/1 - Interventi di manutenzione straordinaria presso palazzo comunale</t>
  </si>
  <si>
    <t>01.05.2 - 8550/10/1 - ACQUISTO ATTREZZATURA (COFINANZIAMENTO GAL)</t>
  </si>
  <si>
    <t>U.2.02.01.04.000 - Impianti e macchinari</t>
  </si>
  <si>
    <t>U.2.02.01.04.002 - Impianti</t>
  </si>
  <si>
    <t>10.05.2 - 8230/6/1 - MANUTENZIONE STRAORDINARIA AUTOMEZZI</t>
  </si>
  <si>
    <t xml:space="preserve"> - </t>
  </si>
  <si>
    <t>10.05.2 - 8230/15/1 - MANUTENZIONE STRAORDINARIA STRADE E PIAZZE COMUNALI</t>
  </si>
  <si>
    <t>10.05.2 - 8230/30/1 - Investimenti per messa in sicurezza di scuole, strade, edifìci pubblici e patrimonio comunale - Contributo Statale</t>
  </si>
  <si>
    <t>U.2.02.01.09.012 - Infrastrutture stradali</t>
  </si>
  <si>
    <t>10.05.2 - 8280/8280/1 - Manutenzione Infrastrutture Stradali Comunali Mediante Contributi per la progettazione 2021 (legge di bilancio 2020)</t>
  </si>
  <si>
    <t>99.01.7 - 13530/2/1 - versamento ritenute previdenziali ed assistenziali al personale</t>
  </si>
  <si>
    <t>U.7.01.02.02.000 - Versamenti di ritenute previdenziali e assistenziali su Redditi da lavoro dipendente riscosse per conto terzi</t>
  </si>
  <si>
    <t>U.7.01.02.02.001 - Versamenti di ritenute previdenziali e assistenziali su Redditi da lavoro dipendente riscosse per conto terzi</t>
  </si>
  <si>
    <t>99.01.7 - 13540/2/1 - versamento delle ritenute erariali - lavoro dipendente</t>
  </si>
  <si>
    <t>U.7.01.02.01.000 - Versamenti di ritenute erariali su Redditi da lavoro dipendente riscosse per conto terzi</t>
  </si>
  <si>
    <t>U.7.01.02.01.001 - Versamenti di ritenute erariali su Redditi da lavoro dipendente riscosse per conto terzi</t>
  </si>
  <si>
    <t>99.01.7 - 13540/2/2 - versamento delle ritenute erariali - lavoro autonomo</t>
  </si>
  <si>
    <t>U.7.01.03.01.000 - Versamenti di ritenute erariali su Redditi da lavoro autonomo per conto terzi</t>
  </si>
  <si>
    <t>U.7.01.03.01.001 - Versamenti di ritenute erariali su Redditi da lavoro autonomo per conto terzi</t>
  </si>
  <si>
    <t>99.01.7 - 13550/2/1 - versamento di altre ritenute al personale per conto di terzi</t>
  </si>
  <si>
    <t>U.7.01.02.99.000 - Altri versamenti di ritenute al personale dipendente per conto di terzi</t>
  </si>
  <si>
    <t>U.7.01.02.99.999 - Altri versamenti di ritenute al personale dipendente per conto di terzi</t>
  </si>
  <si>
    <t>99.01.7 - 13550/2/2 - versamento di altre ritenute al personale per conto di terzi V stipendio</t>
  </si>
  <si>
    <t>99.01.7 - 13550/10/1 - Versamento IVA all'Erario da split payment</t>
  </si>
  <si>
    <t>U.7.01.01.02.000 - Versamento delle ritenute per scissione contabile IVA (split payment)</t>
  </si>
  <si>
    <t>U.7.01.01.02.001 - Versamento delle ritenute per scissione contabile IVA (split payment)</t>
  </si>
  <si>
    <t>99.01.7 - 13580/2/1 - anticipazioni di fondi per il servizio economato</t>
  </si>
  <si>
    <t>U.7.01.99.03.000 - Costituzione fondi economali e carte aziendali</t>
  </si>
  <si>
    <t>U.7.01.99.03.001 - Costituzione fondi economali e carte aziendali</t>
  </si>
  <si>
    <t>99.01.7 - 13560/2/1 - restituzione di depositi cauzionale</t>
  </si>
  <si>
    <t>U.7.02.04.02.000 - Restituzione di depositi cauzionali o contrattuali di terzi</t>
  </si>
  <si>
    <t>U.7.02.04.02.001 - Restituzione di depositi cauzionali o contrattuali di terzi</t>
  </si>
  <si>
    <t>99.01.7 - 13575/2/1 - spese per conto di terzi</t>
  </si>
  <si>
    <t>U.7.02.99.99.000 - Altre uscite per conto terzi n.a.c.</t>
  </si>
  <si>
    <t>U.7.02.99.99.999 - Altre uscite per conto terzi 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</si>
</sst>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43" formatCode="_-* #,##0.00_-;\-* #,##0.00_-;_-* &quot;-&quot;??_-;_-@_-"/>
    <numFmt numFmtId="164" formatCode="_-* #,##0\ _€_-;\-* #,##0\ _€_-;_-* &quot;-&quot;\ _€_-;_-@_-"/>
    <numFmt numFmtId="165" formatCode="#,##0_ ;[Red]\-#,##0\ "/>
  </numFmts>
  <fonts count="29" x14ac:knownFonts="1">
    <font>
      <sz val="10"/>
      <color rgb="FF000000"/>
      <name val="Calibri"/>
      <family val="2"/>
      <scheme val="minor"/>
    </font>
    <font>
      <sz val="10"/>
      <name val="Arial"/>
      <family val="2"/>
    </font>
    <font>
      <sz val="11"/>
      <color theme="1"/>
      <name val="Calibri"/>
      <family val="2"/>
      <scheme val="minor"/>
    </font>
    <font>
      <sz val="10"/>
      <color theme="1"/>
      <name val="Arial"/>
      <family val="2"/>
    </font>
    <font>
      <sz val="10"/>
      <name val="Calibri"/>
      <family val="2"/>
    </font>
    <font>
      <sz val="10"/>
      <color rgb="FF000000"/>
      <name val="Calibri"/>
      <family val="2"/>
    </font>
    <font>
      <sz val="11"/>
      <color rgb="FF000000"/>
      <name val="Calibri"/>
      <family val="2"/>
    </font>
    <font>
      <vertAlign val="superscript"/>
      <sz val="11"/>
      <color rgb="FF000000"/>
      <name val="Calibri"/>
      <family val="2"/>
    </font>
    <font>
      <i/>
      <sz val="10"/>
      <name val="Calibri"/>
      <family val="2"/>
    </font>
    <font>
      <i/>
      <sz val="10"/>
      <color rgb="FF000000"/>
      <name val="Calibri"/>
      <family val="2"/>
    </font>
    <font>
      <b/>
      <sz val="11"/>
      <color rgb="FF000000"/>
      <name val="Calibri"/>
      <family val="2"/>
    </font>
    <font>
      <sz val="11"/>
      <name val="Calibri"/>
      <family val="2"/>
    </font>
    <font>
      <b/>
      <i/>
      <sz val="11"/>
      <name val="Calibri"/>
      <family val="2"/>
    </font>
    <font>
      <b/>
      <i/>
      <sz val="11"/>
      <color theme="1"/>
      <name val="Calibri"/>
      <family val="2"/>
    </font>
    <font>
      <i/>
      <sz val="11"/>
      <color rgb="FF000000"/>
      <name val="Calibri"/>
      <family val="2"/>
    </font>
    <font>
      <sz val="11"/>
      <color theme="1"/>
      <name val="Calibri"/>
      <family val="2"/>
    </font>
    <font>
      <i/>
      <sz val="11"/>
      <name val="Calibri"/>
      <family val="2"/>
    </font>
    <font>
      <b/>
      <sz val="11"/>
      <name val="Calibri"/>
      <family val="2"/>
    </font>
    <font>
      <b/>
      <sz val="11"/>
      <color theme="1"/>
      <name val="Calibri"/>
      <family val="2"/>
    </font>
    <font>
      <i/>
      <sz val="11"/>
      <color theme="1"/>
      <name val="Calibri"/>
      <family val="2"/>
    </font>
    <font>
      <b/>
      <i/>
      <sz val="11"/>
      <color rgb="FF000000"/>
      <name val="Calibri"/>
      <family val="2"/>
    </font>
    <font>
      <b/>
      <sz val="16"/>
      <color rgb="FF000000"/>
      <name val="Calibri"/>
      <family val="2"/>
    </font>
    <font>
      <sz val="10"/>
      <color rgb="FFFF0000"/>
      <name val="Calibri"/>
      <family val="2"/>
    </font>
    <font>
      <sz val="10"/>
      <color rgb="FF0070C0"/>
      <name val="Calibri"/>
      <family val="2"/>
    </font>
    <font>
      <vertAlign val="superscript"/>
      <sz val="10"/>
      <name val="Calibri"/>
      <family val="2"/>
    </font>
    <font>
      <u/>
      <sz val="10"/>
      <color rgb="FF000000"/>
      <name val="Calibri"/>
      <family val="2"/>
    </font>
    <font>
      <u/>
      <sz val="11"/>
      <color theme="1"/>
      <name val="Calibri"/>
      <family val="2"/>
    </font>
    <font>
      <u/>
      <sz val="11"/>
      <color rgb="FF000000"/>
      <name val="Calibri"/>
      <family val="2"/>
    </font>
    <font>
      <sz val="10"/>
      <color rgb="FF000000"/>
      <name val="Calibri"/>
      <family val="2"/>
      <scheme val="minor"/>
    </font>
  </fonts>
  <fills count="3">
    <fill>
      <patternFill patternType="none"/>
    </fill>
    <fill>
      <patternFill patternType="gray125"/>
    </fill>
    <fill>
      <patternFill patternType="solid">
        <fgColor theme="0" tint="-0.24991607409894101"/>
        <bgColor indexed="64"/>
      </patternFill>
    </fill>
  </fills>
  <borders count="94">
    <border>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thin">
        <color auto="1"/>
      </right>
      <top style="double">
        <color auto="1"/>
      </top>
      <bottom/>
      <diagonal/>
    </border>
    <border>
      <left style="thin">
        <color auto="1"/>
      </left>
      <right/>
      <top/>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rgb="FF000000"/>
      </top>
      <bottom style="double">
        <color rgb="FF000000"/>
      </bottom>
      <diagonal/>
    </border>
    <border>
      <left/>
      <right style="double">
        <color auto="1"/>
      </right>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diagonal/>
    </border>
    <border>
      <left style="double">
        <color auto="1"/>
      </left>
      <right style="thin">
        <color auto="1"/>
      </right>
      <top style="double">
        <color rgb="FF000000"/>
      </top>
      <bottom style="double">
        <color rgb="FF000000"/>
      </bottom>
      <diagonal/>
    </border>
    <border>
      <left style="thin">
        <color auto="1"/>
      </left>
      <right style="thin">
        <color auto="1"/>
      </right>
      <top style="double">
        <color rgb="FF000000"/>
      </top>
      <bottom style="double">
        <color rgb="FF000000"/>
      </bottom>
      <diagonal/>
    </border>
    <border>
      <left style="thin">
        <color auto="1"/>
      </left>
      <right style="thin">
        <color auto="1"/>
      </right>
      <top style="double">
        <color rgb="FF000000"/>
      </top>
      <bottom/>
      <diagonal/>
    </border>
    <border>
      <left style="thin">
        <color auto="1"/>
      </left>
      <right style="double">
        <color auto="1"/>
      </right>
      <top style="double">
        <color rgb="FF000000"/>
      </top>
      <bottom/>
      <diagonal/>
    </border>
    <border>
      <left style="double">
        <color auto="1"/>
      </left>
      <right style="thin">
        <color auto="1"/>
      </right>
      <top style="double">
        <color rgb="FF000000"/>
      </top>
      <bottom style="double">
        <color auto="1"/>
      </bottom>
      <diagonal/>
    </border>
    <border>
      <left style="thin">
        <color auto="1"/>
      </left>
      <right style="thin">
        <color auto="1"/>
      </right>
      <top style="double">
        <color rgb="FF000000"/>
      </top>
      <bottom style="double">
        <color auto="1"/>
      </bottom>
      <diagonal/>
    </border>
    <border>
      <left style="thin">
        <color auto="1"/>
      </left>
      <right style="double">
        <color auto="1"/>
      </right>
      <top style="double">
        <color rgb="FF000000"/>
      </top>
      <bottom style="double">
        <color auto="1"/>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auto="1"/>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auto="1"/>
      </right>
      <top style="thin">
        <color rgb="FF000000"/>
      </top>
      <bottom style="thin">
        <color rgb="FF000000"/>
      </bottom>
      <diagonal/>
    </border>
    <border>
      <left style="double">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double">
        <color auto="1"/>
      </right>
      <top style="thin">
        <color auto="1"/>
      </top>
      <bottom style="thin">
        <color auto="1"/>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auto="1"/>
      </right>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double">
        <color auto="1"/>
      </right>
      <top/>
      <bottom style="double">
        <color rgb="FF000000"/>
      </bottom>
      <diagonal/>
    </border>
    <border>
      <left style="double">
        <color rgb="FF000000"/>
      </left>
      <right style="thin">
        <color rgb="FF000000"/>
      </right>
      <top style="double">
        <color auto="1"/>
      </top>
      <bottom/>
      <diagonal/>
    </border>
    <border>
      <left style="thin">
        <color rgb="FF000000"/>
      </left>
      <right style="thin">
        <color rgb="FF000000"/>
      </right>
      <top style="double">
        <color auto="1"/>
      </top>
      <bottom/>
      <diagonal/>
    </border>
    <border>
      <left style="thin">
        <color rgb="FF000000"/>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style="double">
        <color auto="1"/>
      </top>
      <bottom/>
      <diagonal/>
    </border>
    <border>
      <left style="thin">
        <color auto="1"/>
      </left>
      <right style="thin">
        <color auto="1"/>
      </right>
      <top/>
      <bottom/>
      <diagonal/>
    </border>
    <border>
      <left style="double">
        <color auto="1"/>
      </left>
      <right style="thin">
        <color auto="1"/>
      </right>
      <top style="thin">
        <color auto="1"/>
      </top>
      <bottom style="double">
        <color rgb="FF000000"/>
      </bottom>
      <diagonal/>
    </border>
    <border>
      <left style="thin">
        <color auto="1"/>
      </left>
      <right style="thin">
        <color auto="1"/>
      </right>
      <top style="thin">
        <color auto="1"/>
      </top>
      <bottom style="double">
        <color rgb="FF000000"/>
      </bottom>
      <diagonal/>
    </border>
    <border>
      <left style="thin">
        <color auto="1"/>
      </left>
      <right style="double">
        <color auto="1"/>
      </right>
      <top style="thin">
        <color auto="1"/>
      </top>
      <bottom style="double">
        <color rgb="FF000000"/>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style="double">
        <color auto="1"/>
      </left>
      <right style="double">
        <color auto="1"/>
      </right>
      <top style="double">
        <color auto="1"/>
      </top>
      <bottom/>
      <diagonal/>
    </border>
    <border>
      <left/>
      <right style="double">
        <color auto="1"/>
      </right>
      <top/>
      <bottom style="double">
        <color auto="1"/>
      </bottom>
      <diagonal/>
    </border>
    <border>
      <left style="double">
        <color auto="1"/>
      </left>
      <right/>
      <top style="double">
        <color auto="1"/>
      </top>
      <bottom/>
      <diagonal/>
    </border>
    <border>
      <left/>
      <right style="thin">
        <color auto="1"/>
      </right>
      <top/>
      <bottom/>
      <diagonal/>
    </border>
    <border>
      <left/>
      <right style="double">
        <color auto="1"/>
      </right>
      <top style="double">
        <color auto="1"/>
      </top>
      <bottom style="double">
        <color auto="1"/>
      </bottom>
      <diagonal/>
    </border>
    <border>
      <left style="thin">
        <color auto="1"/>
      </left>
      <right/>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double">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style="thin">
        <color auto="1"/>
      </right>
      <top style="dotted">
        <color auto="1"/>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double">
        <color auto="1"/>
      </right>
      <top style="thin">
        <color auto="1"/>
      </top>
      <bottom style="dotted">
        <color auto="1"/>
      </bottom>
      <diagonal/>
    </border>
    <border>
      <left style="double">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uble">
        <color auto="1"/>
      </right>
      <top style="dotted">
        <color auto="1"/>
      </top>
      <bottom style="dotted">
        <color auto="1"/>
      </bottom>
      <diagonal/>
    </border>
    <border>
      <left style="double">
        <color auto="1"/>
      </left>
      <right style="thin">
        <color auto="1"/>
      </right>
      <top style="dotted">
        <color auto="1"/>
      </top>
      <bottom style="dotted">
        <color auto="1"/>
      </bottom>
      <diagonal/>
    </border>
    <border>
      <left style="thin">
        <color auto="1"/>
      </left>
      <right/>
      <top style="double">
        <color auto="1"/>
      </top>
      <bottom style="thin">
        <color auto="1"/>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2" fillId="0" borderId="0"/>
    <xf numFmtId="43" fontId="28" fillId="0" borderId="0" applyFont="0" applyFill="0" applyBorder="0" applyAlignment="0" applyProtection="0"/>
    <xf numFmtId="0" fontId="2" fillId="0" borderId="0"/>
    <xf numFmtId="0" fontId="3" fillId="0" borderId="0"/>
    <xf numFmtId="0" fontId="2" fillId="0" borderId="0"/>
    <xf numFmtId="0" fontId="2" fillId="0" borderId="0"/>
    <xf numFmtId="0" fontId="28" fillId="0" borderId="0"/>
  </cellStyleXfs>
  <cellXfs count="278">
    <xf numFmtId="0" fontId="0" fillId="0" borderId="0" xfId="0"/>
    <xf numFmtId="0" fontId="9" fillId="0" borderId="0" xfId="12" quotePrefix="1" applyFont="1" applyAlignment="1">
      <alignment horizontal="left" vertical="top" wrapText="1"/>
    </xf>
    <xf numFmtId="0" fontId="9" fillId="0" borderId="64" xfId="12" quotePrefix="1" applyFont="1" applyBorder="1" applyAlignment="1">
      <alignment horizontal="left" vertical="top" wrapText="1"/>
    </xf>
    <xf numFmtId="0" fontId="10" fillId="0" borderId="75" xfId="12" applyFont="1" applyBorder="1" applyAlignment="1">
      <alignment horizontal="right" vertical="center" wrapText="1"/>
    </xf>
    <xf numFmtId="0" fontId="10" fillId="0" borderId="11" xfId="12" applyFont="1" applyBorder="1" applyAlignment="1">
      <alignment horizontal="right" vertical="center" wrapText="1"/>
    </xf>
    <xf numFmtId="0" fontId="12" fillId="0" borderId="79" xfId="12" applyFont="1" applyBorder="1" applyAlignment="1">
      <alignment horizontal="center" vertical="center" wrapText="1"/>
    </xf>
    <xf numFmtId="0" fontId="12" fillId="0" borderId="78" xfId="12" applyFont="1" applyBorder="1" applyAlignment="1">
      <alignment horizontal="center" vertical="center" wrapText="1"/>
    </xf>
    <xf numFmtId="0" fontId="12" fillId="0" borderId="77" xfId="12" applyFont="1" applyBorder="1" applyAlignment="1">
      <alignment horizontal="center" vertical="center" wrapText="1"/>
    </xf>
    <xf numFmtId="0" fontId="12" fillId="0" borderId="76" xfId="12" applyFont="1" applyBorder="1" applyAlignment="1">
      <alignment horizontal="center" vertical="center" wrapText="1"/>
    </xf>
    <xf numFmtId="0" fontId="21" fillId="0" borderId="0" xfId="12" applyFont="1" applyAlignment="1">
      <alignment horizontal="center" vertical="center" wrapText="1"/>
    </xf>
    <xf numFmtId="0" fontId="4" fillId="0" borderId="0" xfId="12" applyFont="1" applyAlignment="1">
      <alignment horizontal="left" vertical="center" wrapText="1"/>
    </xf>
    <xf numFmtId="0" fontId="10" fillId="0" borderId="75" xfId="12" applyFont="1" applyBorder="1" applyAlignment="1">
      <alignment horizontal="center" vertical="center"/>
    </xf>
    <xf numFmtId="0" fontId="10" fillId="0" borderId="12" xfId="12" applyFont="1" applyBorder="1" applyAlignment="1">
      <alignment horizontal="center" vertical="center"/>
    </xf>
    <xf numFmtId="0" fontId="10" fillId="0" borderId="11" xfId="12" applyFont="1" applyBorder="1" applyAlignment="1">
      <alignment horizontal="center" vertical="center"/>
    </xf>
    <xf numFmtId="0" fontId="8" fillId="0" borderId="0" xfId="12" quotePrefix="1" applyFont="1" applyAlignment="1">
      <alignment horizontal="left" vertical="top" wrapText="1"/>
    </xf>
    <xf numFmtId="0" fontId="10" fillId="2" borderId="1" xfId="12" applyFont="1" applyFill="1" applyBorder="1" applyAlignment="1">
      <alignment vertical="center" wrapText="1"/>
    </xf>
    <xf numFmtId="4" fontId="17" fillId="2" borderId="1" xfId="12" applyNumberFormat="1" applyFont="1" applyFill="1" applyBorder="1"/>
    <xf numFmtId="4" fontId="17" fillId="2" borderId="2" xfId="12" applyNumberFormat="1" applyFont="1" applyFill="1" applyBorder="1"/>
    <xf numFmtId="4" fontId="13" fillId="2" borderId="1" xfId="12" applyNumberFormat="1" applyFont="1" applyFill="1" applyBorder="1" applyAlignment="1">
      <alignment horizontal="center" vertical="center" wrapText="1"/>
    </xf>
    <xf numFmtId="4" fontId="13" fillId="2" borderId="2" xfId="12" applyNumberFormat="1" applyFont="1" applyFill="1" applyBorder="1" applyAlignment="1">
      <alignment horizontal="center" vertical="center" wrapText="1"/>
    </xf>
    <xf numFmtId="0" fontId="6" fillId="0" borderId="0" xfId="12" applyFont="1" applyAlignment="1">
      <alignment horizontal="left" vertical="center"/>
    </xf>
    <xf numFmtId="0" fontId="6" fillId="0" borderId="0" xfId="12" applyFont="1"/>
    <xf numFmtId="0" fontId="6" fillId="0" borderId="3" xfId="12" applyFont="1" applyBorder="1" applyAlignment="1">
      <alignment horizontal="left" vertical="center"/>
    </xf>
    <xf numFmtId="0" fontId="11" fillId="0" borderId="3" xfId="12" applyFont="1" applyBorder="1" applyAlignment="1">
      <alignment wrapText="1"/>
    </xf>
    <xf numFmtId="0" fontId="6" fillId="0" borderId="0" xfId="12" applyFont="1" applyAlignment="1">
      <alignment horizontal="left"/>
    </xf>
    <xf numFmtId="0" fontId="12" fillId="0" borderId="1" xfId="12" applyFont="1" applyBorder="1" applyAlignment="1">
      <alignment horizontal="center" vertical="center" wrapText="1"/>
    </xf>
    <xf numFmtId="0" fontId="12" fillId="0" borderId="4" xfId="12" applyFont="1" applyBorder="1" applyAlignment="1">
      <alignment horizontal="center" vertical="center" wrapText="1"/>
    </xf>
    <xf numFmtId="0" fontId="12" fillId="0" borderId="5" xfId="12" applyFont="1" applyBorder="1" applyAlignment="1">
      <alignment horizontal="center" vertical="center" wrapText="1"/>
    </xf>
    <xf numFmtId="0" fontId="12" fillId="0" borderId="6" xfId="12" applyFont="1" applyBorder="1" applyAlignment="1">
      <alignment horizontal="center" vertical="center" wrapText="1"/>
    </xf>
    <xf numFmtId="0" fontId="12" fillId="0" borderId="7" xfId="12" applyFont="1" applyBorder="1" applyAlignment="1">
      <alignment horizontal="center" vertical="center" wrapText="1"/>
    </xf>
    <xf numFmtId="0" fontId="12" fillId="0" borderId="8" xfId="12" applyFont="1" applyBorder="1" applyAlignment="1">
      <alignment horizontal="center" vertical="center" wrapText="1"/>
    </xf>
    <xf numFmtId="0" fontId="6" fillId="0" borderId="9" xfId="12" applyFont="1" applyBorder="1" applyAlignment="1">
      <alignment horizontal="left" vertical="center"/>
    </xf>
    <xf numFmtId="0" fontId="10" fillId="0" borderId="10" xfId="12" applyFont="1" applyBorder="1" applyAlignment="1">
      <alignment horizontal="left" vertical="center"/>
    </xf>
    <xf numFmtId="165" fontId="13" fillId="0" borderId="0" xfId="12" applyNumberFormat="1" applyFont="1" applyAlignment="1">
      <alignment horizontal="center" vertical="center" wrapText="1"/>
    </xf>
    <xf numFmtId="0" fontId="6" fillId="0" borderId="0" xfId="12" applyFont="1" applyAlignment="1">
      <alignment horizontal="center" vertical="center"/>
    </xf>
    <xf numFmtId="0" fontId="10" fillId="0" borderId="11" xfId="12" applyFont="1" applyBorder="1" applyAlignment="1">
      <alignment vertical="center" wrapText="1"/>
    </xf>
    <xf numFmtId="0" fontId="13" fillId="0" borderId="0" xfId="12" applyFont="1" applyAlignment="1">
      <alignment horizontal="center" vertical="center" wrapText="1"/>
    </xf>
    <xf numFmtId="0" fontId="6" fillId="0" borderId="0" xfId="12" applyFont="1" applyAlignment="1">
      <alignment vertical="center"/>
    </xf>
    <xf numFmtId="0" fontId="10" fillId="0" borderId="12" xfId="12" applyFont="1" applyBorder="1" applyAlignment="1">
      <alignment horizontal="left" vertical="center"/>
    </xf>
    <xf numFmtId="0" fontId="13" fillId="0" borderId="12" xfId="12" applyFont="1" applyBorder="1" applyAlignment="1">
      <alignment horizontal="center" vertical="center" wrapText="1"/>
    </xf>
    <xf numFmtId="0" fontId="13" fillId="0" borderId="3" xfId="12" applyFont="1" applyBorder="1" applyAlignment="1">
      <alignment horizontal="center" vertical="center" wrapText="1"/>
    </xf>
    <xf numFmtId="0" fontId="11" fillId="0" borderId="13" xfId="8" applyFont="1" applyBorder="1" applyAlignment="1">
      <alignment horizontal="left" vertical="center"/>
    </xf>
    <xf numFmtId="0" fontId="11" fillId="0" borderId="14" xfId="8" applyFont="1" applyBorder="1" applyAlignment="1">
      <alignment horizontal="left" vertical="center"/>
    </xf>
    <xf numFmtId="0" fontId="11" fillId="0" borderId="15" xfId="8" applyFont="1" applyBorder="1" applyAlignment="1">
      <alignment horizontal="left" vertical="center"/>
    </xf>
    <xf numFmtId="0" fontId="11" fillId="0" borderId="16" xfId="8" applyFont="1" applyBorder="1" applyAlignment="1">
      <alignment horizontal="left" vertical="center"/>
    </xf>
    <xf numFmtId="0" fontId="17" fillId="0" borderId="15" xfId="8" applyFont="1" applyBorder="1" applyAlignment="1">
      <alignment horizontal="left" vertical="center"/>
    </xf>
    <xf numFmtId="0" fontId="17" fillId="0" borderId="14" xfId="8" applyFont="1" applyBorder="1" applyAlignment="1">
      <alignment horizontal="left" vertical="center" wrapText="1"/>
    </xf>
    <xf numFmtId="0" fontId="10" fillId="0" borderId="0" xfId="12" applyFont="1"/>
    <xf numFmtId="0" fontId="17" fillId="0" borderId="14" xfId="8" applyFont="1" applyBorder="1" applyAlignment="1">
      <alignment horizontal="left" vertical="center"/>
    </xf>
    <xf numFmtId="0" fontId="11" fillId="0" borderId="14" xfId="8" applyFont="1" applyBorder="1" applyAlignment="1">
      <alignment horizontal="left" vertical="center" wrapText="1"/>
    </xf>
    <xf numFmtId="0" fontId="17" fillId="0" borderId="17" xfId="8" applyFont="1" applyBorder="1" applyAlignment="1">
      <alignment horizontal="left" vertical="center"/>
    </xf>
    <xf numFmtId="0" fontId="6" fillId="0" borderId="18" xfId="12" applyFont="1" applyBorder="1" applyAlignment="1">
      <alignment horizontal="left" vertical="center" wrapText="1"/>
    </xf>
    <xf numFmtId="0" fontId="11" fillId="0" borderId="0" xfId="12" applyFont="1"/>
    <xf numFmtId="0" fontId="10" fillId="0" borderId="0" xfId="12" applyFont="1" applyAlignment="1">
      <alignment horizontal="left" vertical="center" wrapText="1"/>
    </xf>
    <xf numFmtId="0" fontId="17" fillId="0" borderId="14" xfId="8" applyFont="1" applyBorder="1" applyAlignment="1">
      <alignment horizontal="left" vertical="top" wrapText="1"/>
    </xf>
    <xf numFmtId="0" fontId="11" fillId="0" borderId="17" xfId="8" applyFont="1" applyBorder="1" applyAlignment="1">
      <alignment horizontal="left" vertical="center"/>
    </xf>
    <xf numFmtId="0" fontId="6" fillId="0" borderId="0" xfId="12" applyFont="1" applyAlignment="1">
      <alignment horizontal="left" vertical="center" wrapText="1"/>
    </xf>
    <xf numFmtId="4" fontId="14" fillId="0" borderId="0" xfId="12" applyNumberFormat="1" applyFont="1" applyAlignment="1">
      <alignment horizontal="right"/>
    </xf>
    <xf numFmtId="4" fontId="14" fillId="0" borderId="19" xfId="12" applyNumberFormat="1" applyFont="1" applyBorder="1" applyAlignment="1">
      <alignment horizontal="right"/>
    </xf>
    <xf numFmtId="0" fontId="6" fillId="0" borderId="20" xfId="12" applyFont="1" applyBorder="1" applyAlignment="1">
      <alignment horizontal="left" vertical="center"/>
    </xf>
    <xf numFmtId="0" fontId="10" fillId="0" borderId="17" xfId="12" applyFont="1" applyBorder="1" applyAlignment="1">
      <alignment horizontal="right" vertical="center"/>
    </xf>
    <xf numFmtId="0" fontId="6" fillId="0" borderId="21" xfId="12" applyFont="1" applyBorder="1" applyAlignment="1">
      <alignment horizontal="left" vertical="center"/>
    </xf>
    <xf numFmtId="3" fontId="13" fillId="0" borderId="1" xfId="12" applyNumberFormat="1" applyFont="1" applyBorder="1" applyAlignment="1" applyProtection="1">
      <alignment horizontal="right" vertical="center" wrapText="1"/>
      <protection locked="0"/>
    </xf>
    <xf numFmtId="3" fontId="13" fillId="0" borderId="4" xfId="12" applyNumberFormat="1" applyFont="1" applyBorder="1" applyAlignment="1" applyProtection="1">
      <alignment horizontal="right" vertical="center" wrapText="1"/>
      <protection locked="0"/>
    </xf>
    <xf numFmtId="3" fontId="15" fillId="0" borderId="22" xfId="12" applyNumberFormat="1" applyFont="1" applyBorder="1" applyAlignment="1">
      <alignment horizontal="right" wrapText="1"/>
    </xf>
    <xf numFmtId="3" fontId="15" fillId="0" borderId="23" xfId="12" applyNumberFormat="1" applyFont="1" applyBorder="1" applyAlignment="1">
      <alignment horizontal="right" wrapText="1"/>
    </xf>
    <xf numFmtId="3" fontId="15" fillId="0" borderId="24" xfId="12" applyNumberFormat="1" applyFont="1" applyBorder="1" applyAlignment="1">
      <alignment horizontal="right" wrapText="1"/>
    </xf>
    <xf numFmtId="3" fontId="15" fillId="0" borderId="25" xfId="12" applyNumberFormat="1" applyFont="1" applyBorder="1" applyAlignment="1">
      <alignment horizontal="right" wrapText="1"/>
    </xf>
    <xf numFmtId="3" fontId="15" fillId="0" borderId="26" xfId="12" applyNumberFormat="1" applyFont="1" applyBorder="1" applyAlignment="1">
      <alignment horizontal="right" wrapText="1"/>
    </xf>
    <xf numFmtId="3" fontId="15" fillId="0" borderId="27" xfId="12" applyNumberFormat="1" applyFont="1" applyBorder="1" applyAlignment="1">
      <alignment horizontal="right" wrapText="1"/>
    </xf>
    <xf numFmtId="3" fontId="15" fillId="0" borderId="28" xfId="12" applyNumberFormat="1" applyFont="1" applyBorder="1" applyAlignment="1">
      <alignment horizontal="right" wrapText="1"/>
    </xf>
    <xf numFmtId="3" fontId="15" fillId="0" borderId="25" xfId="12" applyNumberFormat="1" applyFont="1" applyBorder="1" applyAlignment="1" applyProtection="1">
      <alignment horizontal="right" wrapText="1"/>
      <protection locked="0"/>
    </xf>
    <xf numFmtId="3" fontId="15" fillId="0" borderId="26" xfId="12" applyNumberFormat="1" applyFont="1" applyBorder="1" applyAlignment="1" applyProtection="1">
      <alignment horizontal="right" wrapText="1"/>
      <protection locked="0"/>
    </xf>
    <xf numFmtId="3" fontId="15" fillId="0" borderId="27" xfId="12" applyNumberFormat="1" applyFont="1" applyBorder="1" applyAlignment="1" applyProtection="1">
      <alignment horizontal="right" wrapText="1"/>
      <protection locked="0"/>
    </xf>
    <xf numFmtId="3" fontId="15" fillId="0" borderId="28" xfId="12" applyNumberFormat="1" applyFont="1" applyBorder="1" applyAlignment="1" applyProtection="1">
      <alignment horizontal="right" wrapText="1"/>
      <protection locked="0"/>
    </xf>
    <xf numFmtId="3" fontId="18" fillId="0" borderId="25" xfId="12" applyNumberFormat="1" applyFont="1" applyBorder="1" applyAlignment="1">
      <alignment horizontal="right" wrapText="1"/>
    </xf>
    <xf numFmtId="3" fontId="18" fillId="0" borderId="27" xfId="12" applyNumberFormat="1" applyFont="1" applyBorder="1" applyAlignment="1">
      <alignment horizontal="right" wrapText="1"/>
    </xf>
    <xf numFmtId="3" fontId="18" fillId="0" borderId="28" xfId="12" applyNumberFormat="1" applyFont="1" applyBorder="1" applyAlignment="1">
      <alignment horizontal="right" wrapText="1"/>
    </xf>
    <xf numFmtId="3" fontId="19" fillId="0" borderId="25" xfId="12" applyNumberFormat="1" applyFont="1" applyBorder="1" applyAlignment="1" applyProtection="1">
      <alignment horizontal="right" wrapText="1"/>
      <protection locked="0"/>
    </xf>
    <xf numFmtId="3" fontId="19" fillId="0" borderId="26" xfId="12" applyNumberFormat="1" applyFont="1" applyBorder="1" applyAlignment="1" applyProtection="1">
      <alignment horizontal="right" wrapText="1"/>
      <protection locked="0"/>
    </xf>
    <xf numFmtId="3" fontId="19" fillId="0" borderId="27" xfId="12" applyNumberFormat="1" applyFont="1" applyBorder="1" applyAlignment="1" applyProtection="1">
      <alignment horizontal="right" wrapText="1"/>
      <protection locked="0"/>
    </xf>
    <xf numFmtId="3" fontId="19" fillId="0" borderId="29" xfId="12" applyNumberFormat="1" applyFont="1" applyBorder="1" applyAlignment="1" applyProtection="1">
      <alignment horizontal="right" wrapText="1"/>
      <protection locked="0"/>
    </xf>
    <xf numFmtId="3" fontId="19" fillId="0" borderId="28" xfId="12" applyNumberFormat="1" applyFont="1" applyBorder="1" applyAlignment="1" applyProtection="1">
      <alignment horizontal="right" wrapText="1"/>
      <protection locked="0"/>
    </xf>
    <xf numFmtId="3" fontId="15" fillId="0" borderId="25" xfId="12" applyNumberFormat="1" applyFont="1" applyBorder="1" applyAlignment="1" applyProtection="1">
      <alignment horizontal="right"/>
      <protection locked="0"/>
    </xf>
    <xf numFmtId="3" fontId="15" fillId="0" borderId="26" xfId="12" applyNumberFormat="1" applyFont="1" applyBorder="1" applyAlignment="1" applyProtection="1">
      <alignment horizontal="right"/>
      <protection locked="0"/>
    </xf>
    <xf numFmtId="3" fontId="15" fillId="0" borderId="27" xfId="12" applyNumberFormat="1" applyFont="1" applyBorder="1" applyAlignment="1" applyProtection="1">
      <alignment horizontal="right"/>
      <protection locked="0"/>
    </xf>
    <xf numFmtId="3" fontId="15" fillId="0" borderId="29" xfId="12" applyNumberFormat="1" applyFont="1" applyBorder="1" applyAlignment="1" applyProtection="1">
      <alignment horizontal="right"/>
      <protection locked="0"/>
    </xf>
    <xf numFmtId="3" fontId="15" fillId="0" borderId="28" xfId="12" applyNumberFormat="1" applyFont="1" applyBorder="1" applyAlignment="1" applyProtection="1">
      <alignment horizontal="right"/>
      <protection locked="0"/>
    </xf>
    <xf numFmtId="3" fontId="15" fillId="0" borderId="30" xfId="12" applyNumberFormat="1" applyFont="1" applyBorder="1" applyAlignment="1" applyProtection="1">
      <alignment horizontal="right"/>
      <protection locked="0"/>
    </xf>
    <xf numFmtId="3" fontId="15" fillId="0" borderId="31" xfId="12" applyNumberFormat="1" applyFont="1" applyBorder="1" applyAlignment="1" applyProtection="1">
      <alignment horizontal="right"/>
      <protection locked="0"/>
    </xf>
    <xf numFmtId="3" fontId="15" fillId="0" borderId="32" xfId="12" applyNumberFormat="1" applyFont="1" applyBorder="1" applyAlignment="1" applyProtection="1">
      <alignment horizontal="right"/>
      <protection locked="0"/>
    </xf>
    <xf numFmtId="3" fontId="15" fillId="0" borderId="33" xfId="12" applyNumberFormat="1" applyFont="1" applyBorder="1" applyAlignment="1" applyProtection="1">
      <alignment horizontal="right"/>
      <protection locked="0"/>
    </xf>
    <xf numFmtId="3" fontId="15" fillId="0" borderId="34" xfId="12" applyNumberFormat="1" applyFont="1" applyBorder="1" applyAlignment="1" applyProtection="1">
      <alignment horizontal="right"/>
      <protection locked="0"/>
    </xf>
    <xf numFmtId="3" fontId="19" fillId="0" borderId="35" xfId="12" applyNumberFormat="1" applyFont="1" applyBorder="1" applyAlignment="1" applyProtection="1">
      <alignment horizontal="right" wrapText="1"/>
      <protection locked="0"/>
    </xf>
    <xf numFmtId="3" fontId="19" fillId="0" borderId="36" xfId="12" applyNumberFormat="1" applyFont="1" applyBorder="1" applyAlignment="1" applyProtection="1">
      <alignment horizontal="right" wrapText="1"/>
      <protection locked="0"/>
    </xf>
    <xf numFmtId="3" fontId="15" fillId="0" borderId="37" xfId="12" applyNumberFormat="1" applyFont="1" applyBorder="1" applyAlignment="1" applyProtection="1">
      <alignment horizontal="right"/>
      <protection locked="0"/>
    </xf>
    <xf numFmtId="3" fontId="15" fillId="0" borderId="38" xfId="12" applyNumberFormat="1" applyFont="1" applyBorder="1" applyAlignment="1" applyProtection="1">
      <alignment horizontal="right"/>
      <protection locked="0"/>
    </xf>
    <xf numFmtId="3" fontId="18" fillId="0" borderId="39" xfId="12" applyNumberFormat="1" applyFont="1" applyBorder="1" applyAlignment="1">
      <alignment horizontal="right"/>
    </xf>
    <xf numFmtId="3" fontId="18" fillId="0" borderId="40" xfId="12" applyNumberFormat="1" applyFont="1" applyBorder="1" applyAlignment="1">
      <alignment horizontal="right"/>
    </xf>
    <xf numFmtId="3" fontId="18" fillId="0" borderId="41" xfId="12" applyNumberFormat="1" applyFont="1" applyBorder="1" applyAlignment="1">
      <alignment horizontal="right"/>
    </xf>
    <xf numFmtId="3" fontId="17" fillId="0" borderId="2" xfId="12" applyNumberFormat="1" applyFont="1" applyBorder="1" applyProtection="1">
      <protection locked="0"/>
    </xf>
    <xf numFmtId="3" fontId="17" fillId="0" borderId="40" xfId="12" applyNumberFormat="1" applyFont="1" applyBorder="1" applyAlignment="1">
      <alignment horizontal="right"/>
    </xf>
    <xf numFmtId="3" fontId="17" fillId="0" borderId="4" xfId="12" applyNumberFormat="1" applyFont="1" applyBorder="1" applyProtection="1">
      <protection locked="0"/>
    </xf>
    <xf numFmtId="3" fontId="15" fillId="0" borderId="42" xfId="12" applyNumberFormat="1" applyFont="1" applyBorder="1" applyAlignment="1" applyProtection="1">
      <alignment horizontal="right"/>
      <protection locked="0"/>
    </xf>
    <xf numFmtId="3" fontId="15" fillId="0" borderId="43" xfId="12" applyNumberFormat="1" applyFont="1" applyBorder="1" applyAlignment="1" applyProtection="1">
      <alignment horizontal="right"/>
      <protection locked="0"/>
    </xf>
    <xf numFmtId="3" fontId="15" fillId="0" borderId="44" xfId="12" applyNumberFormat="1" applyFont="1" applyBorder="1" applyAlignment="1" applyProtection="1">
      <alignment horizontal="right"/>
      <protection locked="0"/>
    </xf>
    <xf numFmtId="3" fontId="15" fillId="0" borderId="45" xfId="12" applyNumberFormat="1" applyFont="1" applyBorder="1" applyAlignment="1" applyProtection="1">
      <alignment horizontal="right"/>
      <protection locked="0"/>
    </xf>
    <xf numFmtId="3" fontId="15" fillId="0" borderId="46" xfId="12" applyNumberFormat="1" applyFont="1" applyBorder="1" applyAlignment="1" applyProtection="1">
      <alignment horizontal="right"/>
      <protection locked="0"/>
    </xf>
    <xf numFmtId="3" fontId="15" fillId="0" borderId="47" xfId="12" applyNumberFormat="1" applyFont="1" applyBorder="1" applyAlignment="1" applyProtection="1">
      <alignment horizontal="right"/>
      <protection locked="0"/>
    </xf>
    <xf numFmtId="3" fontId="15" fillId="0" borderId="45" xfId="12" applyNumberFormat="1" applyFont="1" applyBorder="1" applyProtection="1">
      <protection locked="0"/>
    </xf>
    <xf numFmtId="3" fontId="15" fillId="0" borderId="46" xfId="12" applyNumberFormat="1" applyFont="1" applyBorder="1" applyProtection="1">
      <protection locked="0"/>
    </xf>
    <xf numFmtId="3" fontId="15" fillId="0" borderId="47" xfId="12" applyNumberFormat="1" applyFont="1" applyBorder="1" applyProtection="1">
      <protection locked="0"/>
    </xf>
    <xf numFmtId="3" fontId="18" fillId="0" borderId="48" xfId="12" applyNumberFormat="1" applyFont="1" applyBorder="1" applyAlignment="1">
      <alignment horizontal="right" wrapText="1"/>
    </xf>
    <xf numFmtId="3" fontId="18" fillId="0" borderId="49" xfId="12" applyNumberFormat="1" applyFont="1" applyBorder="1" applyAlignment="1">
      <alignment horizontal="right" wrapText="1"/>
    </xf>
    <xf numFmtId="3" fontId="18" fillId="0" borderId="50" xfId="12" applyNumberFormat="1" applyFont="1" applyBorder="1" applyAlignment="1">
      <alignment horizontal="right" wrapText="1"/>
    </xf>
    <xf numFmtId="3" fontId="15" fillId="0" borderId="48" xfId="12" applyNumberFormat="1" applyFont="1" applyBorder="1" applyAlignment="1" applyProtection="1">
      <alignment horizontal="right" wrapText="1"/>
      <protection locked="0"/>
    </xf>
    <xf numFmtId="3" fontId="15" fillId="0" borderId="49" xfId="12" applyNumberFormat="1" applyFont="1" applyBorder="1" applyAlignment="1" applyProtection="1">
      <alignment horizontal="right" wrapText="1"/>
      <protection locked="0"/>
    </xf>
    <xf numFmtId="3" fontId="6" fillId="0" borderId="45" xfId="12" applyNumberFormat="1" applyFont="1" applyBorder="1" applyProtection="1">
      <protection locked="0"/>
    </xf>
    <xf numFmtId="3" fontId="6" fillId="0" borderId="46" xfId="12" applyNumberFormat="1" applyFont="1" applyBorder="1" applyProtection="1">
      <protection locked="0"/>
    </xf>
    <xf numFmtId="3" fontId="6" fillId="0" borderId="47" xfId="12" applyNumberFormat="1" applyFont="1" applyBorder="1" applyProtection="1">
      <protection locked="0"/>
    </xf>
    <xf numFmtId="3" fontId="15" fillId="0" borderId="51" xfId="12" applyNumberFormat="1" applyFont="1" applyBorder="1" applyAlignment="1" applyProtection="1">
      <alignment horizontal="right"/>
      <protection locked="0"/>
    </xf>
    <xf numFmtId="3" fontId="15" fillId="0" borderId="52" xfId="12" applyNumberFormat="1" applyFont="1" applyBorder="1" applyAlignment="1" applyProtection="1">
      <alignment horizontal="right"/>
      <protection locked="0"/>
    </xf>
    <xf numFmtId="3" fontId="15" fillId="0" borderId="53" xfId="12" applyNumberFormat="1" applyFont="1" applyBorder="1" applyAlignment="1" applyProtection="1">
      <alignment horizontal="right"/>
      <protection locked="0"/>
    </xf>
    <xf numFmtId="3" fontId="18" fillId="0" borderId="52" xfId="12" applyNumberFormat="1" applyFont="1" applyBorder="1" applyAlignment="1">
      <alignment horizontal="right"/>
    </xf>
    <xf numFmtId="3" fontId="18" fillId="0" borderId="53" xfId="12" applyNumberFormat="1" applyFont="1" applyBorder="1" applyAlignment="1">
      <alignment horizontal="right"/>
    </xf>
    <xf numFmtId="3" fontId="18" fillId="0" borderId="51" xfId="12" applyNumberFormat="1" applyFont="1" applyBorder="1" applyAlignment="1">
      <alignment horizontal="right"/>
    </xf>
    <xf numFmtId="3" fontId="18" fillId="0" borderId="51" xfId="12" applyNumberFormat="1" applyFont="1" applyBorder="1" applyAlignment="1" applyProtection="1">
      <alignment horizontal="right"/>
      <protection locked="0"/>
    </xf>
    <xf numFmtId="3" fontId="18" fillId="0" borderId="52" xfId="12" applyNumberFormat="1" applyFont="1" applyBorder="1" applyAlignment="1" applyProtection="1">
      <alignment horizontal="right"/>
      <protection locked="0"/>
    </xf>
    <xf numFmtId="3" fontId="18" fillId="0" borderId="53" xfId="12" applyNumberFormat="1" applyFont="1" applyBorder="1" applyAlignment="1" applyProtection="1">
      <alignment horizontal="right"/>
      <protection locked="0"/>
    </xf>
    <xf numFmtId="3" fontId="20" fillId="0" borderId="54" xfId="12" applyNumberFormat="1" applyFont="1" applyBorder="1" applyAlignment="1">
      <alignment horizontal="right"/>
    </xf>
    <xf numFmtId="3" fontId="20" fillId="0" borderId="55" xfId="12" applyNumberFormat="1" applyFont="1" applyBorder="1" applyAlignment="1">
      <alignment horizontal="right"/>
    </xf>
    <xf numFmtId="3" fontId="20" fillId="0" borderId="56" xfId="12" applyNumberFormat="1" applyFont="1" applyBorder="1" applyAlignment="1">
      <alignment horizontal="right"/>
    </xf>
    <xf numFmtId="3" fontId="11" fillId="0" borderId="57" xfId="12" applyNumberFormat="1" applyFont="1" applyBorder="1" applyProtection="1">
      <protection locked="0"/>
    </xf>
    <xf numFmtId="3" fontId="11" fillId="0" borderId="58" xfId="12" applyNumberFormat="1" applyFont="1" applyBorder="1" applyProtection="1">
      <protection locked="0"/>
    </xf>
    <xf numFmtId="3" fontId="11" fillId="0" borderId="59" xfId="12" applyNumberFormat="1" applyFont="1" applyBorder="1" applyProtection="1">
      <protection locked="0"/>
    </xf>
    <xf numFmtId="3" fontId="18" fillId="0" borderId="13" xfId="12" applyNumberFormat="1" applyFont="1" applyBorder="1" applyAlignment="1">
      <alignment horizontal="right"/>
    </xf>
    <xf numFmtId="3" fontId="18" fillId="0" borderId="60" xfId="12" applyNumberFormat="1" applyFont="1" applyBorder="1" applyAlignment="1">
      <alignment horizontal="right"/>
    </xf>
    <xf numFmtId="3" fontId="18" fillId="0" borderId="61" xfId="12" applyNumberFormat="1" applyFont="1" applyBorder="1" applyAlignment="1">
      <alignment horizontal="right"/>
    </xf>
    <xf numFmtId="3" fontId="12" fillId="0" borderId="4" xfId="12" applyNumberFormat="1" applyFont="1" applyBorder="1" applyAlignment="1">
      <alignment horizontal="right" vertical="center" wrapText="1"/>
    </xf>
    <xf numFmtId="3" fontId="18" fillId="0" borderId="4" xfId="12" applyNumberFormat="1" applyFont="1" applyBorder="1" applyAlignment="1">
      <alignment horizontal="right"/>
    </xf>
    <xf numFmtId="3" fontId="12" fillId="0" borderId="2" xfId="12" applyNumberFormat="1" applyFont="1" applyBorder="1" applyAlignment="1">
      <alignment horizontal="right" vertical="center" wrapText="1"/>
    </xf>
    <xf numFmtId="0" fontId="10" fillId="0" borderId="3" xfId="12" applyFont="1" applyBorder="1" applyAlignment="1">
      <alignment horizontal="right" vertical="center" wrapText="1"/>
    </xf>
    <xf numFmtId="0" fontId="10" fillId="0" borderId="12" xfId="12" applyFont="1" applyBorder="1" applyAlignment="1">
      <alignment horizontal="right" vertical="center" wrapText="1"/>
    </xf>
    <xf numFmtId="0" fontId="9" fillId="0" borderId="62" xfId="12" applyFont="1" applyBorder="1" applyAlignment="1">
      <alignment horizontal="left" vertical="center" wrapText="1"/>
    </xf>
    <xf numFmtId="0" fontId="9" fillId="0" borderId="63" xfId="12" applyFont="1" applyBorder="1" applyAlignment="1">
      <alignment horizontal="left" vertical="center" wrapText="1"/>
    </xf>
    <xf numFmtId="0" fontId="10" fillId="0" borderId="64" xfId="12" applyFont="1" applyBorder="1" applyAlignment="1">
      <alignment horizontal="right" vertical="center" wrapText="1"/>
    </xf>
    <xf numFmtId="0" fontId="10" fillId="0" borderId="64" xfId="12" applyFont="1" applyBorder="1" applyAlignment="1">
      <alignment horizontal="right" vertical="center"/>
    </xf>
    <xf numFmtId="0" fontId="10" fillId="0" borderId="11" xfId="12" applyFont="1" applyBorder="1" applyAlignment="1">
      <alignment horizontal="right" vertical="center"/>
    </xf>
    <xf numFmtId="0" fontId="27" fillId="0" borderId="0" xfId="12" applyFont="1" applyAlignment="1">
      <alignment horizontal="left" vertical="center"/>
    </xf>
    <xf numFmtId="0" fontId="11" fillId="0" borderId="13" xfId="11" applyFont="1" applyBorder="1" applyAlignment="1">
      <alignment horizontal="left" vertical="center"/>
    </xf>
    <xf numFmtId="0" fontId="11" fillId="0" borderId="14" xfId="11" applyFont="1" applyBorder="1" applyAlignment="1">
      <alignment horizontal="left" vertical="center"/>
    </xf>
    <xf numFmtId="0" fontId="11" fillId="0" borderId="15" xfId="11" applyFont="1" applyBorder="1" applyAlignment="1">
      <alignment horizontal="left" vertical="center"/>
    </xf>
    <xf numFmtId="0" fontId="8" fillId="0" borderId="65" xfId="11" applyFont="1" applyBorder="1" applyAlignment="1">
      <alignment horizontal="left" vertical="center" wrapText="1"/>
    </xf>
    <xf numFmtId="0" fontId="8" fillId="0" borderId="16" xfId="11" applyFont="1" applyBorder="1" applyAlignment="1">
      <alignment horizontal="left" vertical="center" wrapText="1"/>
    </xf>
    <xf numFmtId="0" fontId="17" fillId="0" borderId="15" xfId="11" applyFont="1" applyBorder="1" applyAlignment="1">
      <alignment horizontal="left" vertical="center"/>
    </xf>
    <xf numFmtId="0" fontId="17" fillId="0" borderId="14" xfId="11" applyFont="1" applyBorder="1" applyAlignment="1">
      <alignment horizontal="left" vertical="center" wrapText="1"/>
    </xf>
    <xf numFmtId="0" fontId="17" fillId="0" borderId="14" xfId="11" applyFont="1" applyBorder="1" applyAlignment="1">
      <alignment horizontal="left" vertical="center"/>
    </xf>
    <xf numFmtId="0" fontId="11" fillId="0" borderId="14" xfId="11" applyFont="1" applyBorder="1" applyAlignment="1">
      <alignment horizontal="left" vertical="center" wrapText="1"/>
    </xf>
    <xf numFmtId="3" fontId="18" fillId="0" borderId="66" xfId="12" applyNumberFormat="1" applyFont="1" applyBorder="1" applyAlignment="1">
      <alignment horizontal="right" wrapText="1"/>
    </xf>
    <xf numFmtId="3" fontId="18" fillId="0" borderId="67" xfId="12" applyNumberFormat="1" applyFont="1" applyBorder="1" applyAlignment="1">
      <alignment horizontal="right" wrapText="1"/>
    </xf>
    <xf numFmtId="3" fontId="18" fillId="0" borderId="68" xfId="12" applyNumberFormat="1" applyFont="1" applyBorder="1" applyAlignment="1">
      <alignment horizontal="right" wrapText="1"/>
    </xf>
    <xf numFmtId="0" fontId="17" fillId="0" borderId="17" xfId="11" applyFont="1" applyBorder="1" applyAlignment="1">
      <alignment horizontal="left" vertical="center"/>
    </xf>
    <xf numFmtId="3" fontId="15" fillId="0" borderId="22" xfId="12" applyNumberFormat="1" applyFont="1" applyBorder="1" applyAlignment="1" applyProtection="1">
      <alignment horizontal="right"/>
      <protection locked="0"/>
    </xf>
    <xf numFmtId="3" fontId="15" fillId="0" borderId="23" xfId="12" applyNumberFormat="1" applyFont="1" applyBorder="1" applyAlignment="1" applyProtection="1">
      <alignment horizontal="right"/>
      <protection locked="0"/>
    </xf>
    <xf numFmtId="3" fontId="15" fillId="0" borderId="24" xfId="12" applyNumberFormat="1" applyFont="1" applyBorder="1" applyAlignment="1" applyProtection="1">
      <alignment horizontal="right"/>
      <protection locked="0"/>
    </xf>
    <xf numFmtId="0" fontId="8" fillId="0" borderId="14" xfId="11" applyFont="1" applyBorder="1" applyAlignment="1">
      <alignment horizontal="left" vertical="center" wrapText="1"/>
    </xf>
    <xf numFmtId="3" fontId="15" fillId="0" borderId="25" xfId="12" applyNumberFormat="1" applyFont="1" applyBorder="1" applyProtection="1">
      <protection locked="0"/>
    </xf>
    <xf numFmtId="3" fontId="15" fillId="0" borderId="27" xfId="12" applyNumberFormat="1" applyFont="1" applyBorder="1" applyProtection="1">
      <protection locked="0"/>
    </xf>
    <xf numFmtId="3" fontId="15" fillId="0" borderId="28" xfId="12" applyNumberFormat="1" applyFont="1" applyBorder="1" applyProtection="1">
      <protection locked="0"/>
    </xf>
    <xf numFmtId="3" fontId="26" fillId="0" borderId="28" xfId="12" applyNumberFormat="1" applyFont="1" applyBorder="1" applyAlignment="1" applyProtection="1">
      <alignment horizontal="right"/>
      <protection locked="0"/>
    </xf>
    <xf numFmtId="3" fontId="6" fillId="0" borderId="25" xfId="12" applyNumberFormat="1" applyFont="1" applyBorder="1" applyProtection="1">
      <protection locked="0"/>
    </xf>
    <xf numFmtId="3" fontId="6" fillId="0" borderId="27" xfId="12" applyNumberFormat="1" applyFont="1" applyBorder="1" applyProtection="1">
      <protection locked="0"/>
    </xf>
    <xf numFmtId="3" fontId="6" fillId="0" borderId="28" xfId="12" applyNumberFormat="1" applyFont="1" applyBorder="1" applyProtection="1">
      <protection locked="0"/>
    </xf>
    <xf numFmtId="3" fontId="18" fillId="0" borderId="27" xfId="12" applyNumberFormat="1" applyFont="1" applyBorder="1" applyAlignment="1">
      <alignment horizontal="right"/>
    </xf>
    <xf numFmtId="3" fontId="18" fillId="0" borderId="28" xfId="12" applyNumberFormat="1" applyFont="1" applyBorder="1" applyAlignment="1">
      <alignment horizontal="right"/>
    </xf>
    <xf numFmtId="3" fontId="18" fillId="0" borderId="25" xfId="12" applyNumberFormat="1" applyFont="1" applyBorder="1" applyAlignment="1">
      <alignment horizontal="right"/>
    </xf>
    <xf numFmtId="0" fontId="11" fillId="0" borderId="14" xfId="11" applyFont="1" applyBorder="1" applyAlignment="1">
      <alignment horizontal="left" vertical="top" wrapText="1"/>
    </xf>
    <xf numFmtId="0" fontId="8" fillId="0" borderId="65" xfId="11" applyFont="1" applyBorder="1" applyAlignment="1">
      <alignment horizontal="left" vertical="top" wrapText="1"/>
    </xf>
    <xf numFmtId="0" fontId="8" fillId="0" borderId="14" xfId="11" applyFont="1" applyBorder="1" applyAlignment="1">
      <alignment horizontal="left" vertical="top" wrapText="1"/>
    </xf>
    <xf numFmtId="0" fontId="17" fillId="0" borderId="14" xfId="11" applyFont="1" applyBorder="1" applyAlignment="1">
      <alignment horizontal="left" vertical="top" wrapText="1"/>
    </xf>
    <xf numFmtId="3" fontId="18" fillId="0" borderId="25" xfId="12" applyNumberFormat="1" applyFont="1" applyBorder="1" applyAlignment="1" applyProtection="1">
      <alignment horizontal="right"/>
      <protection locked="0"/>
    </xf>
    <xf numFmtId="3" fontId="18" fillId="0" borderId="27" xfId="12" applyNumberFormat="1" applyFont="1" applyBorder="1" applyAlignment="1" applyProtection="1">
      <alignment horizontal="right"/>
      <protection locked="0"/>
    </xf>
    <xf numFmtId="3" fontId="18" fillId="0" borderId="28" xfId="12" applyNumberFormat="1" applyFont="1" applyBorder="1" applyAlignment="1" applyProtection="1">
      <alignment horizontal="right"/>
      <protection locked="0"/>
    </xf>
    <xf numFmtId="3" fontId="20" fillId="0" borderId="25" xfId="12" applyNumberFormat="1" applyFont="1" applyBorder="1" applyAlignment="1">
      <alignment horizontal="right"/>
    </xf>
    <xf numFmtId="3" fontId="20" fillId="0" borderId="27" xfId="12" applyNumberFormat="1" applyFont="1" applyBorder="1" applyAlignment="1">
      <alignment horizontal="right"/>
    </xf>
    <xf numFmtId="3" fontId="20" fillId="0" borderId="28" xfId="12" applyNumberFormat="1" applyFont="1" applyBorder="1" applyAlignment="1">
      <alignment horizontal="right"/>
    </xf>
    <xf numFmtId="0" fontId="11" fillId="0" borderId="17" xfId="11" applyFont="1" applyBorder="1" applyAlignment="1">
      <alignment horizontal="left" vertical="center"/>
    </xf>
    <xf numFmtId="3" fontId="11" fillId="0" borderId="5" xfId="12" applyNumberFormat="1" applyFont="1" applyBorder="1" applyProtection="1">
      <protection locked="0"/>
    </xf>
    <xf numFmtId="3" fontId="11" fillId="0" borderId="6" xfId="12" applyNumberFormat="1" applyFont="1" applyBorder="1" applyProtection="1">
      <protection locked="0"/>
    </xf>
    <xf numFmtId="3" fontId="11" fillId="0" borderId="8" xfId="12" applyNumberFormat="1" applyFont="1" applyBorder="1" applyProtection="1">
      <protection locked="0"/>
    </xf>
    <xf numFmtId="0" fontId="11" fillId="0" borderId="65" xfId="11" applyFont="1" applyBorder="1" applyAlignment="1">
      <alignment horizontal="left" vertical="center"/>
    </xf>
    <xf numFmtId="0" fontId="8" fillId="0" borderId="82" xfId="11" applyFont="1" applyBorder="1" applyAlignment="1">
      <alignment horizontal="left" vertical="center" wrapText="1"/>
    </xf>
    <xf numFmtId="0" fontId="8" fillId="0" borderId="32" xfId="11" applyFont="1" applyBorder="1" applyAlignment="1">
      <alignment horizontal="left" vertical="center" wrapText="1"/>
    </xf>
    <xf numFmtId="0" fontId="8" fillId="0" borderId="27" xfId="11" applyFont="1" applyBorder="1" applyAlignment="1">
      <alignment horizontal="left" vertical="center" wrapText="1"/>
    </xf>
    <xf numFmtId="0" fontId="8" fillId="0" borderId="23" xfId="11" applyFont="1" applyBorder="1" applyAlignment="1">
      <alignment horizontal="left" vertical="center" wrapText="1"/>
    </xf>
    <xf numFmtId="0" fontId="8" fillId="0" borderId="83" xfId="11" applyFont="1" applyBorder="1" applyAlignment="1">
      <alignment horizontal="left" vertical="center" wrapText="1"/>
    </xf>
    <xf numFmtId="0" fontId="8" fillId="0" borderId="34" xfId="11" applyFont="1" applyBorder="1" applyAlignment="1">
      <alignment horizontal="left" vertical="center" wrapText="1"/>
    </xf>
    <xf numFmtId="0" fontId="8" fillId="0" borderId="28" xfId="11" applyFont="1" applyBorder="1" applyAlignment="1">
      <alignment horizontal="left" vertical="center" wrapText="1"/>
    </xf>
    <xf numFmtId="0" fontId="8" fillId="0" borderId="24" xfId="11" applyFont="1" applyBorder="1" applyAlignment="1">
      <alignment horizontal="left" vertical="center" wrapText="1"/>
    </xf>
    <xf numFmtId="3" fontId="15" fillId="0" borderId="84" xfId="12" applyNumberFormat="1" applyFont="1" applyBorder="1" applyAlignment="1">
      <alignment horizontal="right" wrapText="1"/>
    </xf>
    <xf numFmtId="3" fontId="15" fillId="0" borderId="82" xfId="12" applyNumberFormat="1" applyFont="1" applyBorder="1" applyAlignment="1">
      <alignment horizontal="right" wrapText="1"/>
    </xf>
    <xf numFmtId="3" fontId="19" fillId="0" borderId="82" xfId="12" applyNumberFormat="1" applyFont="1" applyBorder="1" applyAlignment="1">
      <alignment horizontal="right" wrapText="1"/>
    </xf>
    <xf numFmtId="3" fontId="19" fillId="0" borderId="83" xfId="12" applyNumberFormat="1" applyFont="1" applyBorder="1" applyAlignment="1">
      <alignment horizontal="right" wrapText="1"/>
    </xf>
    <xf numFmtId="0" fontId="8" fillId="0" borderId="85" xfId="11" applyFont="1" applyBorder="1" applyAlignment="1">
      <alignment horizontal="left" vertical="center" wrapText="1"/>
    </xf>
    <xf numFmtId="0" fontId="8" fillId="0" borderId="87" xfId="11" applyFont="1" applyBorder="1" applyAlignment="1">
      <alignment horizontal="left" vertical="center" wrapText="1"/>
    </xf>
    <xf numFmtId="0" fontId="8" fillId="0" borderId="86" xfId="11" applyFont="1" applyBorder="1" applyAlignment="1">
      <alignment horizontal="left" vertical="center" wrapText="1"/>
    </xf>
    <xf numFmtId="0" fontId="8" fillId="0" borderId="88" xfId="11" applyFont="1" applyBorder="1" applyAlignment="1">
      <alignment horizontal="left" vertical="center" wrapText="1"/>
    </xf>
    <xf numFmtId="3" fontId="15" fillId="0" borderId="89" xfId="12" applyNumberFormat="1" applyFont="1" applyBorder="1" applyAlignment="1">
      <alignment horizontal="right" wrapText="1"/>
    </xf>
    <xf numFmtId="3" fontId="19" fillId="0" borderId="87" xfId="12" applyNumberFormat="1" applyFont="1" applyBorder="1" applyAlignment="1">
      <alignment horizontal="right" wrapText="1"/>
    </xf>
    <xf numFmtId="3" fontId="15" fillId="0" borderId="87" xfId="12" applyNumberFormat="1" applyFont="1" applyBorder="1" applyAlignment="1">
      <alignment horizontal="right" wrapText="1"/>
    </xf>
    <xf numFmtId="3" fontId="19" fillId="0" borderId="88" xfId="12" applyNumberFormat="1" applyFont="1" applyBorder="1" applyAlignment="1">
      <alignment horizontal="right" wrapText="1"/>
    </xf>
    <xf numFmtId="0" fontId="8" fillId="0" borderId="90" xfId="11" applyFont="1" applyBorder="1" applyAlignment="1">
      <alignment horizontal="left" vertical="center" wrapText="1"/>
    </xf>
    <xf numFmtId="0" fontId="8" fillId="0" borderId="91" xfId="11" applyFont="1" applyBorder="1" applyAlignment="1">
      <alignment horizontal="left" vertical="center" wrapText="1"/>
    </xf>
    <xf numFmtId="3" fontId="15" fillId="0" borderId="92" xfId="12" applyNumberFormat="1" applyFont="1" applyBorder="1" applyAlignment="1">
      <alignment horizontal="right" wrapText="1"/>
    </xf>
    <xf numFmtId="3" fontId="19" fillId="0" borderId="90" xfId="12" applyNumberFormat="1" applyFont="1" applyBorder="1" applyAlignment="1">
      <alignment horizontal="right" wrapText="1"/>
    </xf>
    <xf numFmtId="3" fontId="15" fillId="0" borderId="90" xfId="12" applyNumberFormat="1" applyFont="1" applyBorder="1" applyAlignment="1">
      <alignment horizontal="right" wrapText="1"/>
    </xf>
    <xf numFmtId="3" fontId="19" fillId="0" borderId="91" xfId="12" applyNumberFormat="1" applyFont="1" applyBorder="1" applyAlignment="1">
      <alignment horizontal="right" wrapText="1"/>
    </xf>
    <xf numFmtId="3" fontId="19" fillId="0" borderId="82" xfId="12" applyNumberFormat="1" applyFont="1" applyBorder="1" applyAlignment="1" applyProtection="1">
      <alignment horizontal="right" wrapText="1"/>
      <protection locked="0"/>
    </xf>
    <xf numFmtId="3" fontId="19" fillId="0" borderId="83" xfId="12" applyNumberFormat="1" applyFont="1" applyBorder="1" applyAlignment="1" applyProtection="1">
      <alignment horizontal="right" wrapText="1"/>
      <protection locked="0"/>
    </xf>
    <xf numFmtId="3" fontId="19" fillId="0" borderId="84" xfId="12" applyNumberFormat="1" applyFont="1" applyBorder="1" applyAlignment="1" applyProtection="1">
      <alignment horizontal="right" wrapText="1"/>
      <protection locked="0"/>
    </xf>
    <xf numFmtId="3" fontId="19" fillId="0" borderId="89" xfId="12" applyNumberFormat="1" applyFont="1" applyBorder="1" applyAlignment="1" applyProtection="1">
      <alignment horizontal="right" wrapText="1"/>
      <protection locked="0"/>
    </xf>
    <xf numFmtId="3" fontId="19" fillId="0" borderId="87" xfId="12" applyNumberFormat="1" applyFont="1" applyBorder="1" applyAlignment="1" applyProtection="1">
      <alignment horizontal="right" wrapText="1"/>
      <protection locked="0"/>
    </xf>
    <xf numFmtId="3" fontId="19" fillId="0" borderId="88" xfId="12" applyNumberFormat="1" applyFont="1" applyBorder="1" applyAlignment="1" applyProtection="1">
      <alignment horizontal="right" wrapText="1"/>
      <protection locked="0"/>
    </xf>
    <xf numFmtId="3" fontId="19" fillId="0" borderId="92" xfId="12" applyNumberFormat="1" applyFont="1" applyBorder="1" applyAlignment="1" applyProtection="1">
      <alignment horizontal="right" wrapText="1"/>
      <protection locked="0"/>
    </xf>
    <xf numFmtId="3" fontId="19" fillId="0" borderId="90" xfId="12" applyNumberFormat="1" applyFont="1" applyBorder="1" applyAlignment="1" applyProtection="1">
      <alignment horizontal="right" wrapText="1"/>
      <protection locked="0"/>
    </xf>
    <xf numFmtId="3" fontId="19" fillId="0" borderId="91" xfId="12" applyNumberFormat="1" applyFont="1" applyBorder="1" applyAlignment="1" applyProtection="1">
      <alignment horizontal="right" wrapText="1"/>
      <protection locked="0"/>
    </xf>
    <xf numFmtId="0" fontId="11" fillId="0" borderId="65" xfId="11" applyFont="1" applyBorder="1" applyAlignment="1">
      <alignment horizontal="left" vertical="center" wrapText="1"/>
    </xf>
    <xf numFmtId="3" fontId="15" fillId="0" borderId="84" xfId="12" applyNumberFormat="1" applyFont="1" applyBorder="1" applyAlignment="1" applyProtection="1">
      <alignment horizontal="right"/>
      <protection locked="0"/>
    </xf>
    <xf numFmtId="3" fontId="15" fillId="0" borderId="89" xfId="12" applyNumberFormat="1" applyFont="1" applyBorder="1" applyAlignment="1" applyProtection="1">
      <alignment horizontal="right"/>
      <protection locked="0"/>
    </xf>
    <xf numFmtId="3" fontId="15" fillId="0" borderId="82" xfId="12" applyNumberFormat="1" applyFont="1" applyBorder="1" applyAlignment="1" applyProtection="1">
      <alignment horizontal="right"/>
      <protection locked="0"/>
    </xf>
    <xf numFmtId="3" fontId="15" fillId="0" borderId="87" xfId="12" applyNumberFormat="1" applyFont="1" applyBorder="1" applyAlignment="1" applyProtection="1">
      <alignment horizontal="right"/>
      <protection locked="0"/>
    </xf>
    <xf numFmtId="3" fontId="19" fillId="0" borderId="82" xfId="12" applyNumberFormat="1" applyFont="1" applyBorder="1" applyAlignment="1" applyProtection="1">
      <alignment horizontal="right"/>
      <protection locked="0"/>
    </xf>
    <xf numFmtId="3" fontId="19" fillId="0" borderId="27" xfId="12" applyNumberFormat="1" applyFont="1" applyBorder="1" applyAlignment="1" applyProtection="1">
      <alignment horizontal="right"/>
      <protection locked="0"/>
    </xf>
    <xf numFmtId="3" fontId="19" fillId="0" borderId="83" xfId="12" applyNumberFormat="1" applyFont="1" applyBorder="1" applyAlignment="1" applyProtection="1">
      <alignment horizontal="right"/>
      <protection locked="0"/>
    </xf>
    <xf numFmtId="3" fontId="19" fillId="0" borderId="28" xfId="12" applyNumberFormat="1" applyFont="1" applyBorder="1" applyAlignment="1" applyProtection="1">
      <alignment horizontal="right"/>
      <protection locked="0"/>
    </xf>
    <xf numFmtId="3" fontId="19" fillId="0" borderId="87" xfId="12" applyNumberFormat="1" applyFont="1" applyBorder="1" applyAlignment="1" applyProtection="1">
      <alignment horizontal="right"/>
      <protection locked="0"/>
    </xf>
    <xf numFmtId="3" fontId="19" fillId="0" borderId="88" xfId="12" applyNumberFormat="1" applyFont="1" applyBorder="1" applyAlignment="1" applyProtection="1">
      <alignment horizontal="right"/>
      <protection locked="0"/>
    </xf>
    <xf numFmtId="3" fontId="15" fillId="0" borderId="92" xfId="12" applyNumberFormat="1" applyFont="1" applyBorder="1" applyAlignment="1" applyProtection="1">
      <alignment horizontal="right"/>
      <protection locked="0"/>
    </xf>
    <xf numFmtId="3" fontId="19" fillId="0" borderId="90" xfId="12" applyNumberFormat="1" applyFont="1" applyBorder="1" applyAlignment="1" applyProtection="1">
      <alignment horizontal="right"/>
      <protection locked="0"/>
    </xf>
    <xf numFmtId="3" fontId="15" fillId="0" borderId="90" xfId="12" applyNumberFormat="1" applyFont="1" applyBorder="1" applyAlignment="1" applyProtection="1">
      <alignment horizontal="right"/>
      <protection locked="0"/>
    </xf>
    <xf numFmtId="3" fontId="19" fillId="0" borderId="91" xfId="12" applyNumberFormat="1" applyFont="1" applyBorder="1" applyAlignment="1" applyProtection="1">
      <alignment horizontal="right"/>
      <protection locked="0"/>
    </xf>
    <xf numFmtId="0" fontId="8" fillId="0" borderId="67" xfId="11" applyFont="1" applyBorder="1" applyAlignment="1">
      <alignment horizontal="left" vertical="center" wrapText="1"/>
    </xf>
    <xf numFmtId="0" fontId="8" fillId="0" borderId="68" xfId="11" applyFont="1" applyBorder="1" applyAlignment="1">
      <alignment horizontal="left" vertical="center" wrapText="1"/>
    </xf>
    <xf numFmtId="0" fontId="8" fillId="0" borderId="33" xfId="11" applyFont="1" applyBorder="1" applyAlignment="1">
      <alignment horizontal="left" vertical="center" wrapText="1"/>
    </xf>
    <xf numFmtId="0" fontId="8" fillId="0" borderId="93" xfId="11" applyFont="1" applyBorder="1" applyAlignment="1">
      <alignment horizontal="left" vertical="center" wrapText="1"/>
    </xf>
    <xf numFmtId="0" fontId="8" fillId="0" borderId="29" xfId="11" applyFont="1" applyBorder="1" applyAlignment="1">
      <alignment horizontal="left" vertical="center" wrapText="1"/>
    </xf>
    <xf numFmtId="3" fontId="15" fillId="0" borderId="84" xfId="12" applyNumberFormat="1" applyFont="1" applyBorder="1" applyProtection="1">
      <protection locked="0"/>
    </xf>
    <xf numFmtId="3" fontId="15" fillId="0" borderId="89" xfId="12" applyNumberFormat="1" applyFont="1" applyBorder="1" applyProtection="1">
      <protection locked="0"/>
    </xf>
    <xf numFmtId="3" fontId="15" fillId="0" borderId="82" xfId="12" applyNumberFormat="1" applyFont="1" applyBorder="1" applyProtection="1">
      <protection locked="0"/>
    </xf>
    <xf numFmtId="3" fontId="15" fillId="0" borderId="87" xfId="12" applyNumberFormat="1" applyFont="1" applyBorder="1" applyProtection="1">
      <protection locked="0"/>
    </xf>
    <xf numFmtId="3" fontId="19" fillId="0" borderId="82" xfId="12" applyNumberFormat="1" applyFont="1" applyBorder="1" applyProtection="1">
      <protection locked="0"/>
    </xf>
    <xf numFmtId="3" fontId="19" fillId="0" borderId="83" xfId="12" applyNumberFormat="1" applyFont="1" applyBorder="1" applyProtection="1">
      <protection locked="0"/>
    </xf>
    <xf numFmtId="3" fontId="19" fillId="0" borderId="87" xfId="12" applyNumberFormat="1" applyFont="1" applyBorder="1" applyProtection="1">
      <protection locked="0"/>
    </xf>
    <xf numFmtId="3" fontId="19" fillId="0" borderId="88" xfId="12" applyNumberFormat="1" applyFont="1" applyBorder="1" applyProtection="1">
      <protection locked="0"/>
    </xf>
    <xf numFmtId="3" fontId="15" fillId="0" borderId="92" xfId="12" applyNumberFormat="1" applyFont="1" applyBorder="1" applyProtection="1">
      <protection locked="0"/>
    </xf>
    <xf numFmtId="3" fontId="19" fillId="0" borderId="90" xfId="12" applyNumberFormat="1" applyFont="1" applyBorder="1" applyProtection="1">
      <protection locked="0"/>
    </xf>
    <xf numFmtId="3" fontId="15" fillId="0" borderId="90" xfId="12" applyNumberFormat="1" applyFont="1" applyBorder="1" applyProtection="1">
      <protection locked="0"/>
    </xf>
    <xf numFmtId="3" fontId="19" fillId="0" borderId="91" xfId="12" applyNumberFormat="1" applyFont="1" applyBorder="1" applyProtection="1">
      <protection locked="0"/>
    </xf>
    <xf numFmtId="0" fontId="8" fillId="0" borderId="76" xfId="11" applyFont="1" applyBorder="1" applyAlignment="1">
      <alignment horizontal="left" vertical="center" wrapText="1"/>
    </xf>
    <xf numFmtId="0" fontId="12" fillId="0" borderId="80" xfId="12" applyFont="1" applyBorder="1" applyAlignment="1">
      <alignment horizontal="center" vertical="center" wrapText="1"/>
    </xf>
    <xf numFmtId="0" fontId="12" fillId="0" borderId="81" xfId="12" applyFont="1" applyBorder="1" applyAlignment="1">
      <alignment horizontal="center" vertical="center" wrapText="1"/>
    </xf>
    <xf numFmtId="0" fontId="10" fillId="0" borderId="71" xfId="12" applyFont="1" applyBorder="1" applyAlignment="1">
      <alignment horizontal="center" vertical="center" wrapText="1"/>
    </xf>
    <xf numFmtId="0" fontId="0" fillId="0" borderId="20" xfId="12" applyFont="1" applyBorder="1" applyAlignment="1">
      <alignment vertical="center"/>
    </xf>
    <xf numFmtId="0" fontId="0" fillId="0" borderId="21" xfId="12" applyFont="1" applyBorder="1" applyAlignment="1">
      <alignment vertical="center"/>
    </xf>
    <xf numFmtId="0" fontId="5" fillId="0" borderId="0" xfId="12" applyFont="1" applyAlignment="1">
      <alignment horizontal="left" vertical="center" wrapText="1"/>
    </xf>
    <xf numFmtId="0" fontId="10" fillId="0" borderId="69" xfId="12" applyFont="1" applyBorder="1" applyAlignment="1">
      <alignment horizontal="center" vertical="center" wrapText="1"/>
    </xf>
    <xf numFmtId="0" fontId="10" fillId="0" borderId="70" xfId="12" applyFont="1" applyBorder="1" applyAlignment="1">
      <alignment horizontal="center" vertical="center" wrapText="1"/>
    </xf>
    <xf numFmtId="0" fontId="10" fillId="0" borderId="71" xfId="12" applyFont="1" applyBorder="1" applyAlignment="1">
      <alignment horizontal="center" vertical="center"/>
    </xf>
    <xf numFmtId="0" fontId="10" fillId="0" borderId="20" xfId="12" applyFont="1" applyBorder="1" applyAlignment="1">
      <alignment horizontal="center" vertical="center"/>
    </xf>
    <xf numFmtId="0" fontId="10" fillId="0" borderId="21" xfId="12" applyFont="1" applyBorder="1" applyAlignment="1">
      <alignment horizontal="center" vertical="center"/>
    </xf>
    <xf numFmtId="0" fontId="10" fillId="0" borderId="10" xfId="12" applyFont="1" applyBorder="1" applyAlignment="1">
      <alignment horizontal="right" vertical="center" wrapText="1"/>
    </xf>
    <xf numFmtId="0" fontId="10" fillId="0" borderId="72" xfId="12" applyFont="1" applyBorder="1" applyAlignment="1">
      <alignment horizontal="right" vertical="center" wrapText="1"/>
    </xf>
    <xf numFmtId="0" fontId="10" fillId="0" borderId="73" xfId="12" applyFont="1" applyBorder="1" applyAlignment="1">
      <alignment horizontal="center" vertical="center"/>
    </xf>
    <xf numFmtId="0" fontId="10" fillId="0" borderId="10" xfId="12" applyFont="1" applyBorder="1" applyAlignment="1">
      <alignment horizontal="center" vertical="center"/>
    </xf>
    <xf numFmtId="0" fontId="12" fillId="0" borderId="0" xfId="12" applyFont="1" applyAlignment="1">
      <alignment horizontal="center" vertical="center" wrapText="1"/>
    </xf>
    <xf numFmtId="0" fontId="12" fillId="0" borderId="74" xfId="12" applyFont="1" applyBorder="1" applyAlignment="1">
      <alignment horizontal="center" vertical="center" wrapText="1"/>
    </xf>
    <xf numFmtId="0" fontId="0" fillId="0" borderId="20" xfId="12" applyFont="1" applyBorder="1" applyAlignment="1">
      <alignment horizontal="center" vertical="center"/>
    </xf>
    <xf numFmtId="0" fontId="0" fillId="0" borderId="21" xfId="12" applyFont="1" applyBorder="1" applyAlignment="1">
      <alignment horizontal="center" vertical="center"/>
    </xf>
  </cellXfs>
  <cellStyles count="13">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Migliaia" xfId="7" xr:uid="{00000000-0005-0000-0000-000007000000}"/>
    <cellStyle name="Normal" xfId="12" xr:uid="{00000000-0005-0000-0000-000000000000}"/>
    <cellStyle name="Normale" xfId="0" builtinId="0"/>
    <cellStyle name="Normale 2" xfId="6" xr:uid="{00000000-0005-0000-0000-000006000000}"/>
    <cellStyle name="Normale 2 2" xfId="9" xr:uid="{00000000-0005-0000-0000-000009000000}"/>
    <cellStyle name="Normale 3" xfId="8" xr:uid="{00000000-0005-0000-0000-000008000000}"/>
    <cellStyle name="Normale 3 2" xfId="10" xr:uid="{00000000-0005-0000-0000-00000A000000}"/>
    <cellStyle name="Normale 3 2 2" xfId="11" xr:uid="{00000000-0005-0000-0000-00000B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0"/>
  <sheetViews>
    <sheetView showGridLines="0" tabSelected="1" zoomScale="85" zoomScaleNormal="85" workbookViewId="0"/>
  </sheetViews>
  <sheetFormatPr defaultColWidth="12.5703125" defaultRowHeight="15" customHeight="1" x14ac:dyDescent="0.25"/>
  <cols>
    <col min="1" max="1" width="15.7109375" style="20" customWidth="1"/>
    <col min="2" max="2" width="65.85546875" style="20" customWidth="1"/>
    <col min="3" max="3" width="20.85546875" style="21" customWidth="1"/>
    <col min="4" max="4" width="22" style="21" customWidth="1"/>
    <col min="5" max="5" width="20.140625" style="21" customWidth="1"/>
    <col min="6" max="6" width="21.85546875" style="21" customWidth="1"/>
    <col min="7" max="7" width="19.85546875" style="21" customWidth="1"/>
    <col min="8" max="8" width="23" style="21" customWidth="1"/>
    <col min="9" max="9" width="21.7109375" style="21" customWidth="1"/>
    <col min="10" max="10" width="23.5703125" style="21" customWidth="1"/>
    <col min="11" max="11" width="12.5703125" style="21" customWidth="1"/>
    <col min="12" max="16384" width="12.5703125" style="21"/>
  </cols>
  <sheetData>
    <row r="1" spans="1:10" ht="53.45" customHeight="1" x14ac:dyDescent="0.25">
      <c r="B1" s="9" t="s">
        <v>146</v>
      </c>
      <c r="C1" s="9"/>
      <c r="D1" s="9"/>
      <c r="E1" s="9"/>
      <c r="F1" s="9"/>
      <c r="G1" s="9"/>
      <c r="H1" s="9"/>
      <c r="I1" s="9"/>
      <c r="J1" s="9"/>
    </row>
    <row r="2" spans="1:10" ht="16.5" customHeight="1" x14ac:dyDescent="0.25">
      <c r="B2" s="9"/>
      <c r="C2" s="9"/>
      <c r="D2" s="9"/>
      <c r="E2" s="9"/>
      <c r="F2" s="9"/>
      <c r="G2" s="9"/>
      <c r="H2" s="9"/>
      <c r="I2" s="9"/>
      <c r="J2" s="9"/>
    </row>
    <row r="3" spans="1:10" s="37" customFormat="1" ht="39.950000000000003" customHeight="1" x14ac:dyDescent="0.2">
      <c r="A3" s="10" t="s">
        <v>145</v>
      </c>
      <c r="B3" s="10"/>
      <c r="C3" s="10"/>
      <c r="D3" s="10"/>
      <c r="E3" s="10"/>
      <c r="F3" s="10"/>
      <c r="G3" s="10"/>
      <c r="H3" s="10"/>
      <c r="I3" s="10"/>
      <c r="J3" s="10"/>
    </row>
    <row r="4" spans="1:10" s="37" customFormat="1" ht="30" customHeight="1" x14ac:dyDescent="0.2">
      <c r="A4" s="10" t="s">
        <v>150</v>
      </c>
      <c r="B4" s="10"/>
      <c r="C4" s="10"/>
      <c r="D4" s="10"/>
      <c r="E4" s="10"/>
      <c r="F4" s="10"/>
      <c r="G4" s="10"/>
      <c r="H4" s="10"/>
      <c r="I4" s="10"/>
      <c r="J4" s="10"/>
    </row>
    <row r="5" spans="1:10" s="37" customFormat="1" ht="15" customHeight="1" x14ac:dyDescent="0.2">
      <c r="A5" s="264" t="s">
        <v>164</v>
      </c>
      <c r="B5" s="264"/>
      <c r="C5" s="264"/>
      <c r="D5" s="264"/>
      <c r="E5" s="264"/>
      <c r="F5" s="264"/>
      <c r="G5" s="264"/>
      <c r="H5" s="264"/>
      <c r="I5" s="264"/>
      <c r="J5" s="264"/>
    </row>
    <row r="6" spans="1:10" s="37" customFormat="1" ht="15" customHeight="1" x14ac:dyDescent="0.2">
      <c r="A6" s="10" t="s">
        <v>165</v>
      </c>
      <c r="B6" s="10"/>
      <c r="C6" s="10"/>
      <c r="D6" s="10"/>
      <c r="E6" s="10"/>
      <c r="F6" s="10"/>
      <c r="G6" s="10"/>
      <c r="H6" s="10"/>
      <c r="I6" s="10"/>
      <c r="J6" s="10"/>
    </row>
    <row r="7" spans="1:10" s="37" customFormat="1" ht="65.099999999999994" customHeight="1" x14ac:dyDescent="0.2">
      <c r="A7" s="10" t="s">
        <v>153</v>
      </c>
      <c r="B7" s="10"/>
      <c r="C7" s="10"/>
      <c r="D7" s="10"/>
      <c r="E7" s="10"/>
      <c r="F7" s="10"/>
      <c r="G7" s="10"/>
      <c r="H7" s="10"/>
      <c r="I7" s="10"/>
      <c r="J7" s="10"/>
    </row>
    <row r="8" spans="1:10" s="37" customFormat="1" ht="15" customHeight="1" x14ac:dyDescent="0.2">
      <c r="A8" s="10" t="s">
        <v>152</v>
      </c>
      <c r="B8" s="10"/>
      <c r="C8" s="10"/>
      <c r="D8" s="10"/>
      <c r="E8" s="10"/>
      <c r="F8" s="10"/>
      <c r="G8" s="10"/>
      <c r="H8" s="10"/>
      <c r="I8" s="10"/>
      <c r="J8" s="10"/>
    </row>
    <row r="9" spans="1:10" s="37" customFormat="1" ht="15" customHeight="1" x14ac:dyDescent="0.2">
      <c r="A9" s="264" t="s">
        <v>166</v>
      </c>
      <c r="B9" s="264"/>
      <c r="C9" s="264"/>
      <c r="D9" s="264"/>
      <c r="E9" s="264"/>
      <c r="F9" s="264"/>
      <c r="G9" s="264"/>
      <c r="H9" s="264"/>
      <c r="I9" s="264"/>
      <c r="J9" s="264"/>
    </row>
    <row r="10" spans="1:10" s="24" customFormat="1" ht="18.75" customHeight="1" x14ac:dyDescent="0.25">
      <c r="A10" s="22"/>
      <c r="B10" s="23"/>
      <c r="C10" s="23"/>
      <c r="D10" s="23"/>
      <c r="E10" s="23"/>
      <c r="F10" s="23"/>
      <c r="G10" s="23"/>
      <c r="H10" s="23"/>
      <c r="I10" s="23"/>
      <c r="J10" s="23"/>
    </row>
    <row r="11" spans="1:10" ht="15.6" customHeight="1" x14ac:dyDescent="0.25">
      <c r="A11" s="261" t="s">
        <v>130</v>
      </c>
      <c r="B11" s="272" t="s">
        <v>131</v>
      </c>
      <c r="C11" s="13" t="s">
        <v>3</v>
      </c>
      <c r="D11" s="12"/>
      <c r="E11" s="12"/>
      <c r="F11" s="12"/>
      <c r="G11" s="12"/>
      <c r="H11" s="12"/>
      <c r="I11" s="12"/>
      <c r="J11" s="11"/>
    </row>
    <row r="12" spans="1:10" ht="33" customHeight="1" x14ac:dyDescent="0.25">
      <c r="A12" s="262"/>
      <c r="B12" s="268"/>
      <c r="C12" s="274" t="s">
        <v>177</v>
      </c>
      <c r="D12" s="275"/>
      <c r="E12" s="8" t="s">
        <v>178</v>
      </c>
      <c r="F12" s="7"/>
      <c r="G12" s="6" t="s">
        <v>179</v>
      </c>
      <c r="H12" s="7"/>
      <c r="I12" s="6" t="s">
        <v>180</v>
      </c>
      <c r="J12" s="5"/>
    </row>
    <row r="13" spans="1:10" ht="37.5" customHeight="1" x14ac:dyDescent="0.25">
      <c r="A13" s="263"/>
      <c r="B13" s="273"/>
      <c r="C13" s="25" t="s">
        <v>143</v>
      </c>
      <c r="D13" s="26" t="s">
        <v>181</v>
      </c>
      <c r="E13" s="27" t="s">
        <v>143</v>
      </c>
      <c r="F13" s="28" t="s">
        <v>181</v>
      </c>
      <c r="G13" s="29" t="s">
        <v>143</v>
      </c>
      <c r="H13" s="28" t="s">
        <v>181</v>
      </c>
      <c r="I13" s="29" t="s">
        <v>143</v>
      </c>
      <c r="J13" s="30" t="s">
        <v>4</v>
      </c>
    </row>
    <row r="14" spans="1:10" s="34" customFormat="1" ht="19.5" customHeight="1" x14ac:dyDescent="0.2">
      <c r="A14" s="31"/>
      <c r="B14" s="32" t="s">
        <v>138</v>
      </c>
      <c r="C14" s="62">
        <v>420166.33</v>
      </c>
      <c r="D14" s="63">
        <v>314570.95</v>
      </c>
      <c r="E14" s="33"/>
      <c r="F14" s="33"/>
      <c r="G14" s="33"/>
      <c r="H14" s="33"/>
      <c r="I14" s="33"/>
      <c r="J14" s="33"/>
    </row>
    <row r="15" spans="1:10" s="37" customFormat="1" x14ac:dyDescent="0.2">
      <c r="A15" s="31"/>
      <c r="B15" s="35" t="s">
        <v>157</v>
      </c>
      <c r="C15" s="15"/>
      <c r="D15" s="63">
        <v>0</v>
      </c>
      <c r="E15" s="36"/>
      <c r="F15" s="36"/>
      <c r="G15" s="36"/>
      <c r="H15" s="36"/>
      <c r="I15" s="36"/>
      <c r="J15" s="36"/>
    </row>
    <row r="16" spans="1:10" s="37" customFormat="1" x14ac:dyDescent="0.2">
      <c r="A16" s="31"/>
      <c r="B16" s="38"/>
      <c r="C16" s="39"/>
      <c r="D16" s="39"/>
      <c r="E16" s="40"/>
      <c r="F16" s="40"/>
      <c r="G16" s="40"/>
      <c r="H16" s="40"/>
      <c r="I16" s="40"/>
      <c r="J16" s="40"/>
    </row>
    <row r="17" spans="1:10" s="37" customFormat="1" x14ac:dyDescent="0.25">
      <c r="A17" s="41" t="s">
        <v>7</v>
      </c>
      <c r="B17" s="42" t="s">
        <v>6</v>
      </c>
      <c r="C17" s="64">
        <f t="shared" ref="C17:J17" si="0">+C18+C26+C27+C28</f>
        <v>13003.050000000001</v>
      </c>
      <c r="D17" s="65">
        <f t="shared" si="0"/>
        <v>18556.63</v>
      </c>
      <c r="E17" s="65">
        <f t="shared" si="0"/>
        <v>57475.42</v>
      </c>
      <c r="F17" s="65">
        <f t="shared" si="0"/>
        <v>73449.51999999999</v>
      </c>
      <c r="G17" s="65">
        <f t="shared" si="0"/>
        <v>97585.63</v>
      </c>
      <c r="H17" s="65">
        <f t="shared" si="0"/>
        <v>87413.459999999992</v>
      </c>
      <c r="I17" s="65">
        <f t="shared" si="0"/>
        <v>190579.66999999998</v>
      </c>
      <c r="J17" s="66">
        <f t="shared" si="0"/>
        <v>282287.01</v>
      </c>
    </row>
    <row r="18" spans="1:10" x14ac:dyDescent="0.25">
      <c r="A18" s="43" t="s">
        <v>147</v>
      </c>
      <c r="B18" s="42" t="s">
        <v>148</v>
      </c>
      <c r="C18" s="67">
        <f t="shared" ref="C18:J18" si="1">SUM(C19:C25)</f>
        <v>13003.050000000001</v>
      </c>
      <c r="D18" s="68">
        <f t="shared" si="1"/>
        <v>18556.63</v>
      </c>
      <c r="E18" s="69">
        <f t="shared" si="1"/>
        <v>57475.42</v>
      </c>
      <c r="F18" s="68">
        <f t="shared" si="1"/>
        <v>73449.51999999999</v>
      </c>
      <c r="G18" s="69">
        <f t="shared" si="1"/>
        <v>97585.63</v>
      </c>
      <c r="H18" s="69">
        <f t="shared" si="1"/>
        <v>87413.459999999992</v>
      </c>
      <c r="I18" s="69">
        <f t="shared" si="1"/>
        <v>190579.66999999998</v>
      </c>
      <c r="J18" s="70">
        <f t="shared" si="1"/>
        <v>282287.01</v>
      </c>
    </row>
    <row r="19" spans="1:10" x14ac:dyDescent="0.25">
      <c r="A19" s="43" t="s">
        <v>156</v>
      </c>
      <c r="B19" s="42" t="s">
        <v>154</v>
      </c>
      <c r="C19" s="71">
        <v>6370.27</v>
      </c>
      <c r="D19" s="72">
        <v>18555.07</v>
      </c>
      <c r="E19" s="73">
        <v>38848.699999999997</v>
      </c>
      <c r="F19" s="73">
        <v>43705.88</v>
      </c>
      <c r="G19" s="73">
        <v>42975.55</v>
      </c>
      <c r="H19" s="73">
        <v>45052</v>
      </c>
      <c r="I19" s="72">
        <v>81166.240000000005</v>
      </c>
      <c r="J19" s="74">
        <v>133004.48000000001</v>
      </c>
    </row>
    <row r="20" spans="1:10" x14ac:dyDescent="0.25">
      <c r="A20" s="43" t="s">
        <v>142</v>
      </c>
      <c r="B20" s="42" t="s">
        <v>141</v>
      </c>
      <c r="C20" s="71">
        <v>615.58000000000004</v>
      </c>
      <c r="D20" s="72">
        <v>0</v>
      </c>
      <c r="E20" s="73">
        <v>696.53</v>
      </c>
      <c r="F20" s="73">
        <v>8001.88</v>
      </c>
      <c r="G20" s="73">
        <v>696.53</v>
      </c>
      <c r="H20" s="73">
        <v>8001.88</v>
      </c>
      <c r="I20" s="72">
        <v>777.17</v>
      </c>
      <c r="J20" s="74">
        <v>8001.88</v>
      </c>
    </row>
    <row r="21" spans="1:10" x14ac:dyDescent="0.25">
      <c r="A21" s="43" t="s">
        <v>140</v>
      </c>
      <c r="B21" s="42" t="s">
        <v>139</v>
      </c>
      <c r="C21" s="71">
        <v>5695.05</v>
      </c>
      <c r="D21" s="72">
        <v>1.56</v>
      </c>
      <c r="E21" s="73">
        <v>15571.18</v>
      </c>
      <c r="F21" s="73">
        <v>17777.03</v>
      </c>
      <c r="G21" s="73">
        <v>29541.279999999999</v>
      </c>
      <c r="H21" s="73">
        <v>29706.3</v>
      </c>
      <c r="I21" s="72">
        <v>40419.49</v>
      </c>
      <c r="J21" s="74">
        <v>43000</v>
      </c>
    </row>
    <row r="22" spans="1:10" x14ac:dyDescent="0.25">
      <c r="A22" s="43" t="s">
        <v>183</v>
      </c>
      <c r="B22" s="42" t="s">
        <v>184</v>
      </c>
      <c r="C22" s="71">
        <v>322.14999999999998</v>
      </c>
      <c r="D22" s="72">
        <v>0</v>
      </c>
      <c r="E22" s="73">
        <v>2359.0100000000002</v>
      </c>
      <c r="F22" s="73">
        <v>3964.73</v>
      </c>
      <c r="G22" s="73">
        <v>24372.27</v>
      </c>
      <c r="H22" s="73">
        <v>4653.28</v>
      </c>
      <c r="I22" s="72">
        <v>68216.77</v>
      </c>
      <c r="J22" s="74">
        <v>98180.65</v>
      </c>
    </row>
    <row r="23" spans="1:10" x14ac:dyDescent="0.25">
      <c r="A23" s="43" t="s">
        <v>185</v>
      </c>
      <c r="B23" s="42" t="s">
        <v>186</v>
      </c>
      <c r="C23" s="71"/>
      <c r="D23" s="72">
        <v>0</v>
      </c>
      <c r="E23" s="73"/>
      <c r="F23" s="73">
        <v>0</v>
      </c>
      <c r="G23" s="73"/>
      <c r="H23" s="73">
        <v>0</v>
      </c>
      <c r="I23" s="72"/>
      <c r="J23" s="74">
        <v>100</v>
      </c>
    </row>
    <row r="24" spans="1:10" x14ac:dyDescent="0.25">
      <c r="A24" s="43" t="s">
        <v>187</v>
      </c>
      <c r="B24" s="42" t="s">
        <v>188</v>
      </c>
      <c r="C24" s="71"/>
      <c r="D24" s="72"/>
      <c r="E24" s="73"/>
      <c r="F24" s="73"/>
      <c r="G24" s="73"/>
      <c r="H24" s="73"/>
      <c r="I24" s="72"/>
      <c r="J24" s="74"/>
    </row>
    <row r="25" spans="1:10" x14ac:dyDescent="0.25">
      <c r="A25" s="43"/>
      <c r="B25" s="42"/>
      <c r="C25" s="71"/>
      <c r="D25" s="73"/>
      <c r="E25" s="73"/>
      <c r="F25" s="73"/>
      <c r="G25" s="73"/>
      <c r="H25" s="73"/>
      <c r="I25" s="73"/>
      <c r="J25" s="74"/>
    </row>
    <row r="26" spans="1:10" x14ac:dyDescent="0.25">
      <c r="A26" s="43" t="s">
        <v>8</v>
      </c>
      <c r="B26" s="42" t="s">
        <v>158</v>
      </c>
      <c r="C26" s="71"/>
      <c r="D26" s="73"/>
      <c r="E26" s="73"/>
      <c r="F26" s="73"/>
      <c r="G26" s="73"/>
      <c r="H26" s="73"/>
      <c r="I26" s="73"/>
      <c r="J26" s="74"/>
    </row>
    <row r="27" spans="1:10" x14ac:dyDescent="0.25">
      <c r="A27" s="43" t="s">
        <v>9</v>
      </c>
      <c r="B27" s="42" t="s">
        <v>159</v>
      </c>
      <c r="C27" s="71"/>
      <c r="D27" s="73"/>
      <c r="E27" s="73"/>
      <c r="F27" s="73"/>
      <c r="G27" s="73"/>
      <c r="H27" s="73"/>
      <c r="I27" s="73"/>
      <c r="J27" s="74"/>
    </row>
    <row r="28" spans="1:10" x14ac:dyDescent="0.25">
      <c r="A28" s="43" t="s">
        <v>11</v>
      </c>
      <c r="B28" s="42" t="s">
        <v>10</v>
      </c>
      <c r="C28" s="71"/>
      <c r="D28" s="73"/>
      <c r="E28" s="73"/>
      <c r="F28" s="73"/>
      <c r="G28" s="73"/>
      <c r="H28" s="73"/>
      <c r="I28" s="73"/>
      <c r="J28" s="74"/>
    </row>
    <row r="29" spans="1:10" x14ac:dyDescent="0.25">
      <c r="A29" s="43" t="s">
        <v>13</v>
      </c>
      <c r="B29" s="44" t="s">
        <v>12</v>
      </c>
      <c r="C29" s="71">
        <v>18555.07</v>
      </c>
      <c r="D29" s="73">
        <v>0</v>
      </c>
      <c r="E29" s="73">
        <v>98267.77</v>
      </c>
      <c r="F29" s="73">
        <v>67763.14</v>
      </c>
      <c r="G29" s="73">
        <v>98267.77</v>
      </c>
      <c r="H29" s="73">
        <v>67763.14</v>
      </c>
      <c r="I29" s="73">
        <v>139418.29999999999</v>
      </c>
      <c r="J29" s="74">
        <v>123000</v>
      </c>
    </row>
    <row r="30" spans="1:10" ht="30" x14ac:dyDescent="0.25">
      <c r="A30" s="45" t="s">
        <v>5</v>
      </c>
      <c r="B30" s="46" t="s">
        <v>136</v>
      </c>
      <c r="C30" s="75">
        <f t="shared" ref="C30:J30" si="2">+C17+C29</f>
        <v>31558.120000000003</v>
      </c>
      <c r="D30" s="76">
        <f t="shared" si="2"/>
        <v>18556.63</v>
      </c>
      <c r="E30" s="76">
        <f t="shared" si="2"/>
        <v>155743.19</v>
      </c>
      <c r="F30" s="76">
        <f t="shared" si="2"/>
        <v>141212.65999999997</v>
      </c>
      <c r="G30" s="76">
        <f t="shared" si="2"/>
        <v>195853.40000000002</v>
      </c>
      <c r="H30" s="76">
        <f t="shared" si="2"/>
        <v>155176.59999999998</v>
      </c>
      <c r="I30" s="76">
        <f t="shared" si="2"/>
        <v>329997.96999999997</v>
      </c>
      <c r="J30" s="77">
        <f t="shared" si="2"/>
        <v>405287.01</v>
      </c>
    </row>
    <row r="31" spans="1:10" s="47" customFormat="1" x14ac:dyDescent="0.25">
      <c r="A31" s="43" t="s">
        <v>17</v>
      </c>
      <c r="B31" s="42" t="s">
        <v>16</v>
      </c>
      <c r="C31" s="78">
        <v>1546.88</v>
      </c>
      <c r="D31" s="79">
        <v>0</v>
      </c>
      <c r="E31" s="79">
        <v>5150.84</v>
      </c>
      <c r="F31" s="80">
        <v>59774.12</v>
      </c>
      <c r="G31" s="80">
        <v>12818.88</v>
      </c>
      <c r="H31" s="80">
        <v>67442.240000000005</v>
      </c>
      <c r="I31" s="81">
        <v>12818.88</v>
      </c>
      <c r="J31" s="82">
        <v>86522.240000000005</v>
      </c>
    </row>
    <row r="32" spans="1:10" x14ac:dyDescent="0.25">
      <c r="A32" s="43" t="s">
        <v>19</v>
      </c>
      <c r="B32" s="42" t="s">
        <v>18</v>
      </c>
      <c r="C32" s="78"/>
      <c r="D32" s="79">
        <v>0</v>
      </c>
      <c r="E32" s="79"/>
      <c r="F32" s="80">
        <v>0</v>
      </c>
      <c r="G32" s="80"/>
      <c r="H32" s="80">
        <v>0</v>
      </c>
      <c r="I32" s="81"/>
      <c r="J32" s="82">
        <v>1750</v>
      </c>
    </row>
    <row r="33" spans="1:10" x14ac:dyDescent="0.25">
      <c r="A33" s="43"/>
      <c r="B33" s="42" t="s">
        <v>120</v>
      </c>
      <c r="C33" s="78">
        <v>3396</v>
      </c>
      <c r="D33" s="79">
        <v>0</v>
      </c>
      <c r="E33" s="79">
        <v>3396</v>
      </c>
      <c r="F33" s="80">
        <v>0</v>
      </c>
      <c r="G33" s="80">
        <v>3396</v>
      </c>
      <c r="H33" s="80">
        <v>0</v>
      </c>
      <c r="I33" s="81">
        <v>6792</v>
      </c>
      <c r="J33" s="82">
        <v>0</v>
      </c>
    </row>
    <row r="34" spans="1:10" x14ac:dyDescent="0.25">
      <c r="A34" s="45" t="s">
        <v>15</v>
      </c>
      <c r="B34" s="48" t="s">
        <v>135</v>
      </c>
      <c r="C34" s="75">
        <f t="shared" ref="C34:J34" si="3">+C33+C32+C31</f>
        <v>4942.88</v>
      </c>
      <c r="D34" s="76">
        <f t="shared" si="3"/>
        <v>0</v>
      </c>
      <c r="E34" s="76">
        <f t="shared" si="3"/>
        <v>8546.84</v>
      </c>
      <c r="F34" s="76">
        <f t="shared" si="3"/>
        <v>59774.12</v>
      </c>
      <c r="G34" s="76">
        <f t="shared" si="3"/>
        <v>16214.88</v>
      </c>
      <c r="H34" s="76">
        <f t="shared" si="3"/>
        <v>67442.240000000005</v>
      </c>
      <c r="I34" s="76">
        <f t="shared" si="3"/>
        <v>19610.879999999997</v>
      </c>
      <c r="J34" s="77">
        <f t="shared" si="3"/>
        <v>88272.24</v>
      </c>
    </row>
    <row r="35" spans="1:10" x14ac:dyDescent="0.25">
      <c r="A35" s="43" t="s">
        <v>22</v>
      </c>
      <c r="B35" s="49" t="s">
        <v>21</v>
      </c>
      <c r="C35" s="78">
        <v>6875.5</v>
      </c>
      <c r="D35" s="79">
        <v>1800</v>
      </c>
      <c r="E35" s="79">
        <v>18190.98</v>
      </c>
      <c r="F35" s="80">
        <v>24029.75</v>
      </c>
      <c r="G35" s="80">
        <v>21111.9</v>
      </c>
      <c r="H35" s="80">
        <v>30795.11</v>
      </c>
      <c r="I35" s="81">
        <v>27603.93</v>
      </c>
      <c r="J35" s="82">
        <v>53069.51</v>
      </c>
    </row>
    <row r="36" spans="1:10" ht="30" x14ac:dyDescent="0.25">
      <c r="A36" s="43" t="s">
        <v>24</v>
      </c>
      <c r="B36" s="49" t="s">
        <v>23</v>
      </c>
      <c r="C36" s="78"/>
      <c r="D36" s="79"/>
      <c r="E36" s="79"/>
      <c r="F36" s="80"/>
      <c r="G36" s="80"/>
      <c r="H36" s="80"/>
      <c r="I36" s="81"/>
      <c r="J36" s="82"/>
    </row>
    <row r="37" spans="1:10" x14ac:dyDescent="0.25">
      <c r="A37" s="43" t="s">
        <v>26</v>
      </c>
      <c r="B37" s="42" t="s">
        <v>25</v>
      </c>
      <c r="C37" s="78"/>
      <c r="D37" s="79"/>
      <c r="E37" s="79"/>
      <c r="F37" s="80"/>
      <c r="G37" s="80"/>
      <c r="H37" s="80"/>
      <c r="I37" s="81"/>
      <c r="J37" s="82"/>
    </row>
    <row r="38" spans="1:10" x14ac:dyDescent="0.25">
      <c r="A38" s="43" t="s">
        <v>28</v>
      </c>
      <c r="B38" s="42" t="s">
        <v>27</v>
      </c>
      <c r="C38" s="83"/>
      <c r="D38" s="84">
        <v>0</v>
      </c>
      <c r="E38" s="84"/>
      <c r="F38" s="85">
        <v>0</v>
      </c>
      <c r="G38" s="85"/>
      <c r="H38" s="85">
        <v>0</v>
      </c>
      <c r="I38" s="86">
        <v>229.91</v>
      </c>
      <c r="J38" s="87">
        <v>1000</v>
      </c>
    </row>
    <row r="39" spans="1:10" x14ac:dyDescent="0.25">
      <c r="A39" s="43" t="s">
        <v>30</v>
      </c>
      <c r="B39" s="42" t="s">
        <v>29</v>
      </c>
      <c r="C39" s="83">
        <v>6127.11</v>
      </c>
      <c r="D39" s="84">
        <v>0.06</v>
      </c>
      <c r="E39" s="84">
        <v>6853.4</v>
      </c>
      <c r="F39" s="85">
        <v>0.25</v>
      </c>
      <c r="G39" s="85">
        <v>24191.77</v>
      </c>
      <c r="H39" s="85">
        <v>908.45</v>
      </c>
      <c r="I39" s="86">
        <v>24533.72</v>
      </c>
      <c r="J39" s="87">
        <v>10007</v>
      </c>
    </row>
    <row r="40" spans="1:10" x14ac:dyDescent="0.25">
      <c r="A40" s="45" t="s">
        <v>20</v>
      </c>
      <c r="B40" s="48" t="s">
        <v>119</v>
      </c>
      <c r="C40" s="75">
        <f t="shared" ref="C40:J40" si="4">+C39+C38+C37+C36+C35</f>
        <v>13002.61</v>
      </c>
      <c r="D40" s="76">
        <f t="shared" si="4"/>
        <v>1800.06</v>
      </c>
      <c r="E40" s="76">
        <f t="shared" si="4"/>
        <v>25044.379999999997</v>
      </c>
      <c r="F40" s="76">
        <f t="shared" si="4"/>
        <v>24030</v>
      </c>
      <c r="G40" s="76">
        <f t="shared" si="4"/>
        <v>45303.67</v>
      </c>
      <c r="H40" s="76">
        <f t="shared" si="4"/>
        <v>31703.56</v>
      </c>
      <c r="I40" s="76">
        <f t="shared" si="4"/>
        <v>52367.56</v>
      </c>
      <c r="J40" s="77">
        <f t="shared" si="4"/>
        <v>64076.51</v>
      </c>
    </row>
    <row r="41" spans="1:10" x14ac:dyDescent="0.25">
      <c r="A41" s="43" t="s">
        <v>33</v>
      </c>
      <c r="B41" s="42" t="s">
        <v>32</v>
      </c>
      <c r="C41" s="83"/>
      <c r="D41" s="84"/>
      <c r="E41" s="84"/>
      <c r="F41" s="85"/>
      <c r="G41" s="85"/>
      <c r="H41" s="85"/>
      <c r="I41" s="86"/>
      <c r="J41" s="87"/>
    </row>
    <row r="42" spans="1:10" x14ac:dyDescent="0.25">
      <c r="A42" s="43" t="s">
        <v>34</v>
      </c>
      <c r="B42" s="42" t="s">
        <v>0</v>
      </c>
      <c r="C42" s="83"/>
      <c r="D42" s="84">
        <v>0</v>
      </c>
      <c r="E42" s="84"/>
      <c r="F42" s="85">
        <v>120560</v>
      </c>
      <c r="G42" s="85">
        <v>66895.259999999995</v>
      </c>
      <c r="H42" s="85">
        <v>182412.51</v>
      </c>
      <c r="I42" s="86">
        <v>66895.259999999995</v>
      </c>
      <c r="J42" s="87">
        <v>380558.2</v>
      </c>
    </row>
    <row r="43" spans="1:10" x14ac:dyDescent="0.25">
      <c r="A43" s="43" t="s">
        <v>35</v>
      </c>
      <c r="B43" s="42" t="s">
        <v>1</v>
      </c>
      <c r="C43" s="83"/>
      <c r="D43" s="84"/>
      <c r="E43" s="84"/>
      <c r="F43" s="85"/>
      <c r="G43" s="85"/>
      <c r="H43" s="85"/>
      <c r="I43" s="86"/>
      <c r="J43" s="87"/>
    </row>
    <row r="44" spans="1:10" x14ac:dyDescent="0.25">
      <c r="A44" s="43" t="s">
        <v>37</v>
      </c>
      <c r="B44" s="42" t="s">
        <v>36</v>
      </c>
      <c r="C44" s="78"/>
      <c r="D44" s="79"/>
      <c r="E44" s="79"/>
      <c r="F44" s="80"/>
      <c r="G44" s="80"/>
      <c r="H44" s="80"/>
      <c r="I44" s="81"/>
      <c r="J44" s="82"/>
    </row>
    <row r="45" spans="1:10" x14ac:dyDescent="0.25">
      <c r="A45" s="43" t="s">
        <v>38</v>
      </c>
      <c r="B45" s="42" t="s">
        <v>2</v>
      </c>
      <c r="C45" s="78"/>
      <c r="D45" s="79">
        <v>0</v>
      </c>
      <c r="E45" s="79">
        <v>4445.6899999999996</v>
      </c>
      <c r="F45" s="80">
        <v>4063.77</v>
      </c>
      <c r="G45" s="80">
        <v>5477.69</v>
      </c>
      <c r="H45" s="80">
        <v>4579.7700000000004</v>
      </c>
      <c r="I45" s="81">
        <v>5477.69</v>
      </c>
      <c r="J45" s="82">
        <v>9402</v>
      </c>
    </row>
    <row r="46" spans="1:10" x14ac:dyDescent="0.25">
      <c r="A46" s="45" t="s">
        <v>31</v>
      </c>
      <c r="B46" s="48" t="s">
        <v>118</v>
      </c>
      <c r="C46" s="75">
        <f t="shared" ref="C46:J46" si="5">+C45+C44+C43+C42+C41</f>
        <v>0</v>
      </c>
      <c r="D46" s="76">
        <f t="shared" si="5"/>
        <v>0</v>
      </c>
      <c r="E46" s="76">
        <f t="shared" si="5"/>
        <v>4445.6899999999996</v>
      </c>
      <c r="F46" s="76">
        <f t="shared" si="5"/>
        <v>124623.77</v>
      </c>
      <c r="G46" s="76">
        <f t="shared" si="5"/>
        <v>72372.95</v>
      </c>
      <c r="H46" s="76">
        <f t="shared" si="5"/>
        <v>186992.28</v>
      </c>
      <c r="I46" s="76">
        <f t="shared" si="5"/>
        <v>72372.95</v>
      </c>
      <c r="J46" s="77">
        <f t="shared" si="5"/>
        <v>389960.2</v>
      </c>
    </row>
    <row r="47" spans="1:10" x14ac:dyDescent="0.25">
      <c r="A47" s="43" t="s">
        <v>41</v>
      </c>
      <c r="B47" s="42" t="s">
        <v>40</v>
      </c>
      <c r="C47" s="83"/>
      <c r="D47" s="84"/>
      <c r="E47" s="84"/>
      <c r="F47" s="85"/>
      <c r="G47" s="85"/>
      <c r="H47" s="85"/>
      <c r="I47" s="86"/>
      <c r="J47" s="87"/>
    </row>
    <row r="48" spans="1:10" x14ac:dyDescent="0.25">
      <c r="A48" s="43" t="s">
        <v>43</v>
      </c>
      <c r="B48" s="42" t="s">
        <v>42</v>
      </c>
      <c r="C48" s="83"/>
      <c r="D48" s="84"/>
      <c r="E48" s="84"/>
      <c r="F48" s="85"/>
      <c r="G48" s="85"/>
      <c r="H48" s="85"/>
      <c r="I48" s="86"/>
      <c r="J48" s="87"/>
    </row>
    <row r="49" spans="1:10" x14ac:dyDescent="0.25">
      <c r="A49" s="43" t="s">
        <v>45</v>
      </c>
      <c r="B49" s="42" t="s">
        <v>44</v>
      </c>
      <c r="C49" s="83"/>
      <c r="D49" s="84"/>
      <c r="E49" s="84"/>
      <c r="F49" s="85"/>
      <c r="G49" s="85"/>
      <c r="H49" s="85"/>
      <c r="I49" s="86"/>
      <c r="J49" s="87"/>
    </row>
    <row r="50" spans="1:10" x14ac:dyDescent="0.25">
      <c r="A50" s="43" t="s">
        <v>47</v>
      </c>
      <c r="B50" s="42" t="s">
        <v>46</v>
      </c>
      <c r="C50" s="88"/>
      <c r="D50" s="89"/>
      <c r="E50" s="89"/>
      <c r="F50" s="90"/>
      <c r="G50" s="90"/>
      <c r="H50" s="90"/>
      <c r="I50" s="91"/>
      <c r="J50" s="92"/>
    </row>
    <row r="51" spans="1:10" x14ac:dyDescent="0.25">
      <c r="A51" s="45" t="s">
        <v>39</v>
      </c>
      <c r="B51" s="46" t="s">
        <v>117</v>
      </c>
      <c r="C51" s="75">
        <f t="shared" ref="C51:J51" si="6">+C50+C49+C48+C47</f>
        <v>0</v>
      </c>
      <c r="D51" s="76">
        <f t="shared" si="6"/>
        <v>0</v>
      </c>
      <c r="E51" s="76">
        <f t="shared" si="6"/>
        <v>0</v>
      </c>
      <c r="F51" s="76">
        <f t="shared" si="6"/>
        <v>0</v>
      </c>
      <c r="G51" s="76">
        <f t="shared" si="6"/>
        <v>0</v>
      </c>
      <c r="H51" s="76">
        <f t="shared" si="6"/>
        <v>0</v>
      </c>
      <c r="I51" s="76">
        <f t="shared" si="6"/>
        <v>0</v>
      </c>
      <c r="J51" s="77">
        <f t="shared" si="6"/>
        <v>0</v>
      </c>
    </row>
    <row r="52" spans="1:10" x14ac:dyDescent="0.25">
      <c r="A52" s="43" t="s">
        <v>50</v>
      </c>
      <c r="B52" s="42" t="s">
        <v>49</v>
      </c>
      <c r="C52" s="88"/>
      <c r="D52" s="89"/>
      <c r="E52" s="89"/>
      <c r="F52" s="90"/>
      <c r="G52" s="90"/>
      <c r="H52" s="90"/>
      <c r="I52" s="91"/>
      <c r="J52" s="92"/>
    </row>
    <row r="53" spans="1:10" x14ac:dyDescent="0.25">
      <c r="A53" s="43" t="s">
        <v>52</v>
      </c>
      <c r="B53" s="42" t="s">
        <v>51</v>
      </c>
      <c r="C53" s="88"/>
      <c r="D53" s="89"/>
      <c r="E53" s="89"/>
      <c r="F53" s="90"/>
      <c r="G53" s="90"/>
      <c r="H53" s="90"/>
      <c r="I53" s="91"/>
      <c r="J53" s="92"/>
    </row>
    <row r="54" spans="1:10" x14ac:dyDescent="0.25">
      <c r="A54" s="43" t="s">
        <v>54</v>
      </c>
      <c r="B54" s="42" t="s">
        <v>53</v>
      </c>
      <c r="C54" s="88"/>
      <c r="D54" s="89"/>
      <c r="E54" s="89"/>
      <c r="F54" s="90"/>
      <c r="G54" s="90"/>
      <c r="H54" s="90"/>
      <c r="I54" s="91"/>
      <c r="J54" s="92"/>
    </row>
    <row r="55" spans="1:10" x14ac:dyDescent="0.25">
      <c r="A55" s="43" t="s">
        <v>56</v>
      </c>
      <c r="B55" s="42" t="s">
        <v>55</v>
      </c>
      <c r="C55" s="88"/>
      <c r="D55" s="89"/>
      <c r="E55" s="89"/>
      <c r="F55" s="90"/>
      <c r="G55" s="90"/>
      <c r="H55" s="90"/>
      <c r="I55" s="91"/>
      <c r="J55" s="92"/>
    </row>
    <row r="56" spans="1:10" x14ac:dyDescent="0.25">
      <c r="A56" s="45" t="s">
        <v>48</v>
      </c>
      <c r="B56" s="48" t="s">
        <v>116</v>
      </c>
      <c r="C56" s="75">
        <f t="shared" ref="C56:J56" si="7">+C55+C54+C53+C52</f>
        <v>0</v>
      </c>
      <c r="D56" s="76">
        <f t="shared" si="7"/>
        <v>0</v>
      </c>
      <c r="E56" s="76">
        <f t="shared" si="7"/>
        <v>0</v>
      </c>
      <c r="F56" s="76">
        <f t="shared" si="7"/>
        <v>0</v>
      </c>
      <c r="G56" s="76">
        <f t="shared" si="7"/>
        <v>0</v>
      </c>
      <c r="H56" s="76">
        <f t="shared" si="7"/>
        <v>0</v>
      </c>
      <c r="I56" s="76">
        <f t="shared" si="7"/>
        <v>0</v>
      </c>
      <c r="J56" s="77">
        <f t="shared" si="7"/>
        <v>0</v>
      </c>
    </row>
    <row r="57" spans="1:10" x14ac:dyDescent="0.25">
      <c r="A57" s="43" t="s">
        <v>59</v>
      </c>
      <c r="B57" s="42" t="s">
        <v>58</v>
      </c>
      <c r="C57" s="88">
        <v>25809.97</v>
      </c>
      <c r="D57" s="89">
        <v>25533.200000000001</v>
      </c>
      <c r="E57" s="89">
        <v>50281.279999999999</v>
      </c>
      <c r="F57" s="90">
        <v>44094.62</v>
      </c>
      <c r="G57" s="90">
        <v>73381.850000000006</v>
      </c>
      <c r="H57" s="90">
        <v>70356.490000000005</v>
      </c>
      <c r="I57" s="91">
        <v>102909.26</v>
      </c>
      <c r="J57" s="92">
        <v>158600</v>
      </c>
    </row>
    <row r="58" spans="1:10" x14ac:dyDescent="0.25">
      <c r="A58" s="43" t="s">
        <v>61</v>
      </c>
      <c r="B58" s="42" t="s">
        <v>60</v>
      </c>
      <c r="C58" s="88"/>
      <c r="D58" s="89">
        <v>0</v>
      </c>
      <c r="E58" s="89">
        <v>90.23</v>
      </c>
      <c r="F58" s="90">
        <v>747.22</v>
      </c>
      <c r="G58" s="90">
        <v>1187.97</v>
      </c>
      <c r="H58" s="90">
        <v>785.94</v>
      </c>
      <c r="I58" s="91">
        <v>3353.52</v>
      </c>
      <c r="J58" s="92">
        <v>29524.84</v>
      </c>
    </row>
    <row r="59" spans="1:10" x14ac:dyDescent="0.25">
      <c r="A59" s="45" t="s">
        <v>57</v>
      </c>
      <c r="B59" s="46" t="s">
        <v>115</v>
      </c>
      <c r="C59" s="75">
        <f t="shared" ref="C59:J59" si="8">+C58+C57</f>
        <v>25809.97</v>
      </c>
      <c r="D59" s="76">
        <f t="shared" si="8"/>
        <v>25533.200000000001</v>
      </c>
      <c r="E59" s="76">
        <f t="shared" si="8"/>
        <v>50371.51</v>
      </c>
      <c r="F59" s="76">
        <f t="shared" si="8"/>
        <v>44841.840000000004</v>
      </c>
      <c r="G59" s="76">
        <f t="shared" si="8"/>
        <v>74569.820000000007</v>
      </c>
      <c r="H59" s="76">
        <f t="shared" si="8"/>
        <v>71142.430000000008</v>
      </c>
      <c r="I59" s="76">
        <f t="shared" si="8"/>
        <v>106262.78</v>
      </c>
      <c r="J59" s="77">
        <f t="shared" si="8"/>
        <v>188124.84</v>
      </c>
    </row>
    <row r="60" spans="1:10" ht="17.25" x14ac:dyDescent="0.25">
      <c r="A60" s="50" t="s">
        <v>121</v>
      </c>
      <c r="B60" s="51" t="s">
        <v>144</v>
      </c>
      <c r="C60" s="93"/>
      <c r="D60" s="94">
        <v>0</v>
      </c>
      <c r="E60" s="94"/>
      <c r="F60" s="94">
        <v>0</v>
      </c>
      <c r="G60" s="95"/>
      <c r="H60" s="95">
        <v>0</v>
      </c>
      <c r="I60" s="95"/>
      <c r="J60" s="96">
        <v>0</v>
      </c>
    </row>
    <row r="61" spans="1:10" s="37" customFormat="1" x14ac:dyDescent="0.25">
      <c r="A61" s="270" t="s">
        <v>155</v>
      </c>
      <c r="B61" s="271"/>
      <c r="C61" s="97">
        <f>+C60+C59+C56+C51+C46+C40+C34+C30</f>
        <v>75313.58</v>
      </c>
      <c r="D61" s="98">
        <f t="shared" ref="D61:J61" si="9">D60+D59+D56+D51+D46+D40+D34+D30</f>
        <v>45889.89</v>
      </c>
      <c r="E61" s="98">
        <f t="shared" si="9"/>
        <v>244151.61</v>
      </c>
      <c r="F61" s="98">
        <f t="shared" si="9"/>
        <v>394482.39</v>
      </c>
      <c r="G61" s="98">
        <f t="shared" si="9"/>
        <v>404314.72000000003</v>
      </c>
      <c r="H61" s="98">
        <f t="shared" si="9"/>
        <v>512457.11</v>
      </c>
      <c r="I61" s="98">
        <f t="shared" si="9"/>
        <v>580612.1399999999</v>
      </c>
      <c r="J61" s="99">
        <f t="shared" si="9"/>
        <v>1135720.8</v>
      </c>
    </row>
    <row r="62" spans="1:10" x14ac:dyDescent="0.25">
      <c r="A62" s="4" t="s">
        <v>160</v>
      </c>
      <c r="B62" s="3"/>
      <c r="C62" s="16"/>
      <c r="D62" s="100">
        <v>0</v>
      </c>
      <c r="E62" s="17"/>
      <c r="F62" s="100">
        <v>0</v>
      </c>
      <c r="G62" s="17"/>
      <c r="H62" s="100">
        <v>0</v>
      </c>
      <c r="I62" s="17"/>
      <c r="J62" s="102">
        <v>0</v>
      </c>
    </row>
    <row r="63" spans="1:10" x14ac:dyDescent="0.25">
      <c r="A63" s="270" t="s">
        <v>133</v>
      </c>
      <c r="B63" s="271"/>
      <c r="C63" s="97">
        <f>+C61+C14</f>
        <v>495479.91000000003</v>
      </c>
      <c r="D63" s="98">
        <f>+D61+D14</f>
        <v>360460.84</v>
      </c>
      <c r="E63" s="98">
        <f>+E61+C14</f>
        <v>664317.93999999994</v>
      </c>
      <c r="F63" s="98">
        <f>+F61+D14</f>
        <v>709053.34000000008</v>
      </c>
      <c r="G63" s="98">
        <f>+G61+C14</f>
        <v>824481.05</v>
      </c>
      <c r="H63" s="98">
        <f>+H61+D14</f>
        <v>827028.06</v>
      </c>
      <c r="I63" s="98">
        <f>+I61+C14</f>
        <v>1000778.47</v>
      </c>
      <c r="J63" s="99">
        <f>+J61+D14</f>
        <v>1450291.75</v>
      </c>
    </row>
    <row r="64" spans="1:10" x14ac:dyDescent="0.25">
      <c r="A64" s="4" t="s">
        <v>161</v>
      </c>
      <c r="B64" s="3"/>
      <c r="C64" s="16"/>
      <c r="D64" s="101">
        <f>+D62+$D15</f>
        <v>0</v>
      </c>
      <c r="E64" s="17"/>
      <c r="F64" s="101">
        <f>+F62+$D15</f>
        <v>0</v>
      </c>
      <c r="G64" s="17"/>
      <c r="H64" s="101">
        <f>+H62+$D15</f>
        <v>0</v>
      </c>
      <c r="I64" s="17"/>
      <c r="J64" s="101">
        <f>+J62+$D15</f>
        <v>0</v>
      </c>
    </row>
    <row r="65" spans="1:10" ht="18.95" customHeight="1" x14ac:dyDescent="0.25">
      <c r="B65" s="53"/>
      <c r="C65" s="52"/>
      <c r="D65" s="52"/>
      <c r="E65" s="52"/>
      <c r="F65" s="52"/>
      <c r="G65" s="52"/>
      <c r="H65" s="52"/>
      <c r="I65" s="52"/>
      <c r="J65" s="52"/>
    </row>
    <row r="66" spans="1:10" ht="21" customHeight="1" x14ac:dyDescent="0.25">
      <c r="A66" s="261" t="s">
        <v>130</v>
      </c>
      <c r="B66" s="267" t="s">
        <v>131</v>
      </c>
      <c r="C66" s="265" t="s">
        <v>122</v>
      </c>
      <c r="D66" s="265"/>
      <c r="E66" s="265"/>
      <c r="F66" s="265"/>
      <c r="G66" s="265"/>
      <c r="H66" s="265"/>
      <c r="I66" s="265"/>
      <c r="J66" s="266"/>
    </row>
    <row r="67" spans="1:10" ht="33" customHeight="1" x14ac:dyDescent="0.25">
      <c r="A67" s="262"/>
      <c r="B67" s="268"/>
      <c r="C67" s="259" t="s">
        <v>177</v>
      </c>
      <c r="D67" s="260"/>
      <c r="E67" s="8" t="s">
        <v>178</v>
      </c>
      <c r="F67" s="7"/>
      <c r="G67" s="6" t="s">
        <v>179</v>
      </c>
      <c r="H67" s="7"/>
      <c r="I67" s="6" t="s">
        <v>180</v>
      </c>
      <c r="J67" s="5"/>
    </row>
    <row r="68" spans="1:10" ht="37.5" customHeight="1" x14ac:dyDescent="0.25">
      <c r="A68" s="263"/>
      <c r="B68" s="269"/>
      <c r="C68" s="29" t="s">
        <v>143</v>
      </c>
      <c r="D68" s="28" t="s">
        <v>182</v>
      </c>
      <c r="E68" s="29" t="s">
        <v>143</v>
      </c>
      <c r="F68" s="28" t="s">
        <v>182</v>
      </c>
      <c r="G68" s="29" t="s">
        <v>143</v>
      </c>
      <c r="H68" s="28" t="s">
        <v>182</v>
      </c>
      <c r="I68" s="29" t="s">
        <v>143</v>
      </c>
      <c r="J68" s="30" t="s">
        <v>4</v>
      </c>
    </row>
    <row r="69" spans="1:10" x14ac:dyDescent="0.25">
      <c r="A69" s="43" t="s">
        <v>64</v>
      </c>
      <c r="B69" s="42" t="s">
        <v>63</v>
      </c>
      <c r="C69" s="103">
        <v>21771.59</v>
      </c>
      <c r="D69" s="104">
        <v>30548.9</v>
      </c>
      <c r="E69" s="104">
        <v>52012.75</v>
      </c>
      <c r="F69" s="104">
        <v>57718.92</v>
      </c>
      <c r="G69" s="104">
        <v>75893.83</v>
      </c>
      <c r="H69" s="104">
        <v>82092.41</v>
      </c>
      <c r="I69" s="104">
        <v>111796.77</v>
      </c>
      <c r="J69" s="105">
        <v>110544.78</v>
      </c>
    </row>
    <row r="70" spans="1:10" x14ac:dyDescent="0.25">
      <c r="A70" s="43" t="s">
        <v>66</v>
      </c>
      <c r="B70" s="42" t="s">
        <v>65</v>
      </c>
      <c r="C70" s="106">
        <v>844.31</v>
      </c>
      <c r="D70" s="107">
        <v>1463.33</v>
      </c>
      <c r="E70" s="107">
        <v>3495.58</v>
      </c>
      <c r="F70" s="107">
        <v>5195.82</v>
      </c>
      <c r="G70" s="107">
        <v>5386.18</v>
      </c>
      <c r="H70" s="107">
        <v>7358.07</v>
      </c>
      <c r="I70" s="107">
        <v>8958.1</v>
      </c>
      <c r="J70" s="108">
        <v>11437.94</v>
      </c>
    </row>
    <row r="71" spans="1:10" x14ac:dyDescent="0.25">
      <c r="A71" s="43" t="s">
        <v>68</v>
      </c>
      <c r="B71" s="42" t="s">
        <v>67</v>
      </c>
      <c r="C71" s="109">
        <v>53051.07</v>
      </c>
      <c r="D71" s="110">
        <v>53324.28</v>
      </c>
      <c r="E71" s="110">
        <v>96942.21</v>
      </c>
      <c r="F71" s="110">
        <v>112147.88</v>
      </c>
      <c r="G71" s="110">
        <v>139721.53</v>
      </c>
      <c r="H71" s="110">
        <v>161387.59</v>
      </c>
      <c r="I71" s="110">
        <v>185391.43</v>
      </c>
      <c r="J71" s="111">
        <v>283827.84999999998</v>
      </c>
    </row>
    <row r="72" spans="1:10" x14ac:dyDescent="0.25">
      <c r="A72" s="43" t="s">
        <v>69</v>
      </c>
      <c r="B72" s="42" t="s">
        <v>14</v>
      </c>
      <c r="C72" s="106">
        <v>1210</v>
      </c>
      <c r="D72" s="107">
        <v>9752.0300000000007</v>
      </c>
      <c r="E72" s="107">
        <v>2777.52</v>
      </c>
      <c r="F72" s="107">
        <v>12170.03</v>
      </c>
      <c r="G72" s="107">
        <v>16393.86</v>
      </c>
      <c r="H72" s="107">
        <v>21623.88</v>
      </c>
      <c r="I72" s="107">
        <v>19991.8</v>
      </c>
      <c r="J72" s="108">
        <v>52773.25</v>
      </c>
    </row>
    <row r="73" spans="1:10" x14ac:dyDescent="0.25">
      <c r="A73" s="43" t="s">
        <v>71</v>
      </c>
      <c r="B73" s="42" t="s">
        <v>70</v>
      </c>
      <c r="C73" s="106"/>
      <c r="D73" s="107"/>
      <c r="E73" s="107"/>
      <c r="F73" s="107"/>
      <c r="G73" s="107"/>
      <c r="H73" s="107"/>
      <c r="I73" s="107"/>
      <c r="J73" s="108"/>
    </row>
    <row r="74" spans="1:10" x14ac:dyDescent="0.25">
      <c r="A74" s="43" t="s">
        <v>72</v>
      </c>
      <c r="B74" s="42" t="s">
        <v>12</v>
      </c>
      <c r="C74" s="109"/>
      <c r="D74" s="110"/>
      <c r="E74" s="110"/>
      <c r="F74" s="110"/>
      <c r="G74" s="110"/>
      <c r="H74" s="110"/>
      <c r="I74" s="110"/>
      <c r="J74" s="111"/>
    </row>
    <row r="75" spans="1:10" x14ac:dyDescent="0.25">
      <c r="A75" s="43" t="s">
        <v>74</v>
      </c>
      <c r="B75" s="42" t="s">
        <v>73</v>
      </c>
      <c r="C75" s="109"/>
      <c r="D75" s="110"/>
      <c r="E75" s="110"/>
      <c r="F75" s="110"/>
      <c r="G75" s="110"/>
      <c r="H75" s="110"/>
      <c r="I75" s="110"/>
      <c r="J75" s="111"/>
    </row>
    <row r="76" spans="1:10" x14ac:dyDescent="0.25">
      <c r="A76" s="43" t="s">
        <v>76</v>
      </c>
      <c r="B76" s="42" t="s">
        <v>75</v>
      </c>
      <c r="C76" s="106"/>
      <c r="D76" s="107"/>
      <c r="E76" s="107"/>
      <c r="F76" s="107"/>
      <c r="G76" s="107"/>
      <c r="H76" s="107"/>
      <c r="I76" s="107"/>
      <c r="J76" s="108"/>
    </row>
    <row r="77" spans="1:10" x14ac:dyDescent="0.25">
      <c r="A77" s="43" t="s">
        <v>78</v>
      </c>
      <c r="B77" s="42" t="s">
        <v>77</v>
      </c>
      <c r="C77" s="106"/>
      <c r="D77" s="107">
        <v>0</v>
      </c>
      <c r="E77" s="107"/>
      <c r="F77" s="107">
        <v>0</v>
      </c>
      <c r="G77" s="107">
        <v>665.26</v>
      </c>
      <c r="H77" s="107">
        <v>1651</v>
      </c>
      <c r="I77" s="107">
        <v>1513.14</v>
      </c>
      <c r="J77" s="108">
        <v>3000</v>
      </c>
    </row>
    <row r="78" spans="1:10" x14ac:dyDescent="0.25">
      <c r="A78" s="43" t="s">
        <v>80</v>
      </c>
      <c r="B78" s="42" t="s">
        <v>79</v>
      </c>
      <c r="C78" s="106">
        <v>1271</v>
      </c>
      <c r="D78" s="107">
        <v>350</v>
      </c>
      <c r="E78" s="107">
        <v>6852.87</v>
      </c>
      <c r="F78" s="107">
        <v>12692.48</v>
      </c>
      <c r="G78" s="107">
        <v>6852.87</v>
      </c>
      <c r="H78" s="107">
        <v>12731.52</v>
      </c>
      <c r="I78" s="107">
        <v>8027.87</v>
      </c>
      <c r="J78" s="108">
        <v>17526.64</v>
      </c>
    </row>
    <row r="79" spans="1:10" x14ac:dyDescent="0.25">
      <c r="A79" s="45" t="s">
        <v>62</v>
      </c>
      <c r="B79" s="48" t="s">
        <v>127</v>
      </c>
      <c r="C79" s="112">
        <f t="shared" ref="C79:J79" si="10">SUM(C69:C78)</f>
        <v>78147.97</v>
      </c>
      <c r="D79" s="113">
        <f t="shared" si="10"/>
        <v>95438.540000000008</v>
      </c>
      <c r="E79" s="113">
        <f t="shared" si="10"/>
        <v>162080.93</v>
      </c>
      <c r="F79" s="113">
        <f t="shared" si="10"/>
        <v>199925.13</v>
      </c>
      <c r="G79" s="113">
        <f t="shared" si="10"/>
        <v>244913.53000000003</v>
      </c>
      <c r="H79" s="113">
        <f t="shared" si="10"/>
        <v>286844.47000000003</v>
      </c>
      <c r="I79" s="113">
        <f t="shared" si="10"/>
        <v>335679.11</v>
      </c>
      <c r="J79" s="114">
        <f t="shared" si="10"/>
        <v>479110.45999999996</v>
      </c>
    </row>
    <row r="80" spans="1:10" x14ac:dyDescent="0.25">
      <c r="A80" s="43" t="s">
        <v>83</v>
      </c>
      <c r="B80" s="42" t="s">
        <v>82</v>
      </c>
      <c r="C80" s="115"/>
      <c r="D80" s="116"/>
      <c r="E80" s="107"/>
      <c r="F80" s="107"/>
      <c r="G80" s="107"/>
      <c r="H80" s="107"/>
      <c r="I80" s="107"/>
      <c r="J80" s="108"/>
    </row>
    <row r="81" spans="1:10" x14ac:dyDescent="0.25">
      <c r="A81" s="43" t="s">
        <v>85</v>
      </c>
      <c r="B81" s="42" t="s">
        <v>84</v>
      </c>
      <c r="C81" s="109">
        <v>59163.24</v>
      </c>
      <c r="D81" s="110">
        <v>33300.74</v>
      </c>
      <c r="E81" s="110">
        <v>110558.64</v>
      </c>
      <c r="F81" s="110">
        <v>49765.7</v>
      </c>
      <c r="G81" s="110">
        <v>179570.66</v>
      </c>
      <c r="H81" s="110">
        <v>118398.02</v>
      </c>
      <c r="I81" s="110">
        <v>274704.19</v>
      </c>
      <c r="J81" s="111">
        <v>312573.84999999998</v>
      </c>
    </row>
    <row r="82" spans="1:10" x14ac:dyDescent="0.25">
      <c r="A82" s="43" t="s">
        <v>86</v>
      </c>
      <c r="B82" s="42" t="s">
        <v>0</v>
      </c>
      <c r="C82" s="106"/>
      <c r="D82" s="107"/>
      <c r="E82" s="107"/>
      <c r="F82" s="107"/>
      <c r="G82" s="107"/>
      <c r="H82" s="107"/>
      <c r="I82" s="107"/>
      <c r="J82" s="108"/>
    </row>
    <row r="83" spans="1:10" x14ac:dyDescent="0.25">
      <c r="A83" s="43" t="s">
        <v>87</v>
      </c>
      <c r="B83" s="42" t="s">
        <v>1</v>
      </c>
      <c r="C83" s="106"/>
      <c r="D83" s="107"/>
      <c r="E83" s="107"/>
      <c r="F83" s="107"/>
      <c r="G83" s="107"/>
      <c r="H83" s="107"/>
      <c r="I83" s="107"/>
      <c r="J83" s="108"/>
    </row>
    <row r="84" spans="1:10" x14ac:dyDescent="0.25">
      <c r="A84" s="43" t="s">
        <v>89</v>
      </c>
      <c r="B84" s="42" t="s">
        <v>88</v>
      </c>
      <c r="C84" s="117"/>
      <c r="D84" s="118"/>
      <c r="E84" s="118"/>
      <c r="F84" s="118"/>
      <c r="G84" s="118"/>
      <c r="H84" s="118"/>
      <c r="I84" s="118"/>
      <c r="J84" s="119"/>
    </row>
    <row r="85" spans="1:10" x14ac:dyDescent="0.25">
      <c r="A85" s="45" t="s">
        <v>81</v>
      </c>
      <c r="B85" s="48" t="s">
        <v>126</v>
      </c>
      <c r="C85" s="112">
        <f t="shared" ref="C85:J85" si="11">SUM(C80:C84)</f>
        <v>59163.24</v>
      </c>
      <c r="D85" s="113">
        <f t="shared" si="11"/>
        <v>33300.74</v>
      </c>
      <c r="E85" s="113">
        <f t="shared" si="11"/>
        <v>110558.64</v>
      </c>
      <c r="F85" s="113">
        <f t="shared" si="11"/>
        <v>49765.7</v>
      </c>
      <c r="G85" s="113">
        <f t="shared" si="11"/>
        <v>179570.66</v>
      </c>
      <c r="H85" s="113">
        <f t="shared" si="11"/>
        <v>118398.02</v>
      </c>
      <c r="I85" s="113">
        <f t="shared" si="11"/>
        <v>274704.19</v>
      </c>
      <c r="J85" s="114">
        <f t="shared" si="11"/>
        <v>312573.84999999998</v>
      </c>
    </row>
    <row r="86" spans="1:10" x14ac:dyDescent="0.25">
      <c r="A86" s="43" t="s">
        <v>92</v>
      </c>
      <c r="B86" s="42" t="s">
        <v>91</v>
      </c>
      <c r="C86" s="120"/>
      <c r="D86" s="121"/>
      <c r="E86" s="121"/>
      <c r="F86" s="121"/>
      <c r="G86" s="121"/>
      <c r="H86" s="121"/>
      <c r="I86" s="121"/>
      <c r="J86" s="122"/>
    </row>
    <row r="87" spans="1:10" x14ac:dyDescent="0.25">
      <c r="A87" s="43" t="s">
        <v>94</v>
      </c>
      <c r="B87" s="42" t="s">
        <v>93</v>
      </c>
      <c r="C87" s="120"/>
      <c r="D87" s="121"/>
      <c r="E87" s="121"/>
      <c r="F87" s="121"/>
      <c r="G87" s="121"/>
      <c r="H87" s="121"/>
      <c r="I87" s="121"/>
      <c r="J87" s="122"/>
    </row>
    <row r="88" spans="1:10" x14ac:dyDescent="0.25">
      <c r="A88" s="43" t="s">
        <v>96</v>
      </c>
      <c r="B88" s="42" t="s">
        <v>95</v>
      </c>
      <c r="C88" s="120"/>
      <c r="D88" s="121"/>
      <c r="E88" s="121"/>
      <c r="F88" s="121"/>
      <c r="G88" s="121"/>
      <c r="H88" s="121"/>
      <c r="I88" s="121"/>
      <c r="J88" s="122"/>
    </row>
    <row r="89" spans="1:10" x14ac:dyDescent="0.25">
      <c r="A89" s="43" t="s">
        <v>98</v>
      </c>
      <c r="B89" s="42" t="s">
        <v>97</v>
      </c>
      <c r="C89" s="106"/>
      <c r="D89" s="107"/>
      <c r="E89" s="107"/>
      <c r="F89" s="107"/>
      <c r="G89" s="107"/>
      <c r="H89" s="107"/>
      <c r="I89" s="107"/>
      <c r="J89" s="108"/>
    </row>
    <row r="90" spans="1:10" x14ac:dyDescent="0.25">
      <c r="A90" s="45" t="s">
        <v>90</v>
      </c>
      <c r="B90" s="48" t="s">
        <v>125</v>
      </c>
      <c r="C90" s="112">
        <f t="shared" ref="C90:J90" si="12">SUM(C86:C89)</f>
        <v>0</v>
      </c>
      <c r="D90" s="123">
        <f t="shared" si="12"/>
        <v>0</v>
      </c>
      <c r="E90" s="123">
        <f t="shared" si="12"/>
        <v>0</v>
      </c>
      <c r="F90" s="123">
        <f t="shared" si="12"/>
        <v>0</v>
      </c>
      <c r="G90" s="123">
        <f t="shared" si="12"/>
        <v>0</v>
      </c>
      <c r="H90" s="123">
        <f t="shared" si="12"/>
        <v>0</v>
      </c>
      <c r="I90" s="123">
        <f t="shared" si="12"/>
        <v>0</v>
      </c>
      <c r="J90" s="124">
        <f t="shared" si="12"/>
        <v>0</v>
      </c>
    </row>
    <row r="91" spans="1:10" x14ac:dyDescent="0.25">
      <c r="A91" s="43" t="s">
        <v>101</v>
      </c>
      <c r="B91" s="42" t="s">
        <v>100</v>
      </c>
      <c r="C91" s="120"/>
      <c r="D91" s="121"/>
      <c r="E91" s="121"/>
      <c r="F91" s="121"/>
      <c r="G91" s="121"/>
      <c r="H91" s="121"/>
      <c r="I91" s="121"/>
      <c r="J91" s="122"/>
    </row>
    <row r="92" spans="1:10" x14ac:dyDescent="0.25">
      <c r="A92" s="43" t="s">
        <v>103</v>
      </c>
      <c r="B92" s="42" t="s">
        <v>102</v>
      </c>
      <c r="C92" s="120"/>
      <c r="D92" s="121"/>
      <c r="E92" s="121"/>
      <c r="F92" s="121"/>
      <c r="G92" s="121"/>
      <c r="H92" s="121"/>
      <c r="I92" s="121"/>
      <c r="J92" s="122"/>
    </row>
    <row r="93" spans="1:10" x14ac:dyDescent="0.25">
      <c r="A93" s="43" t="s">
        <v>105</v>
      </c>
      <c r="B93" s="42" t="s">
        <v>104</v>
      </c>
      <c r="C93" s="120"/>
      <c r="D93" s="121"/>
      <c r="E93" s="121"/>
      <c r="F93" s="121"/>
      <c r="G93" s="121"/>
      <c r="H93" s="121"/>
      <c r="I93" s="121"/>
      <c r="J93" s="122"/>
    </row>
    <row r="94" spans="1:10" x14ac:dyDescent="0.25">
      <c r="A94" s="43" t="s">
        <v>107</v>
      </c>
      <c r="B94" s="42" t="s">
        <v>106</v>
      </c>
      <c r="C94" s="120"/>
      <c r="D94" s="121"/>
      <c r="E94" s="121"/>
      <c r="F94" s="121"/>
      <c r="G94" s="121"/>
      <c r="H94" s="121"/>
      <c r="I94" s="121"/>
      <c r="J94" s="122"/>
    </row>
    <row r="95" spans="1:10" x14ac:dyDescent="0.25">
      <c r="A95" s="43" t="s">
        <v>109</v>
      </c>
      <c r="B95" s="42" t="s">
        <v>108</v>
      </c>
      <c r="C95" s="120"/>
      <c r="D95" s="121"/>
      <c r="E95" s="121"/>
      <c r="F95" s="121"/>
      <c r="G95" s="121"/>
      <c r="H95" s="121"/>
      <c r="I95" s="121"/>
      <c r="J95" s="122"/>
    </row>
    <row r="96" spans="1:10" x14ac:dyDescent="0.25">
      <c r="A96" s="45" t="s">
        <v>99</v>
      </c>
      <c r="B96" s="48" t="s">
        <v>124</v>
      </c>
      <c r="C96" s="125">
        <f t="shared" ref="C96:J96" si="13">SUM(C91:C95)</f>
        <v>0</v>
      </c>
      <c r="D96" s="123">
        <f t="shared" si="13"/>
        <v>0</v>
      </c>
      <c r="E96" s="123">
        <f t="shared" si="13"/>
        <v>0</v>
      </c>
      <c r="F96" s="123">
        <f t="shared" si="13"/>
        <v>0</v>
      </c>
      <c r="G96" s="123">
        <f t="shared" si="13"/>
        <v>0</v>
      </c>
      <c r="H96" s="123">
        <f t="shared" si="13"/>
        <v>0</v>
      </c>
      <c r="I96" s="123">
        <f t="shared" si="13"/>
        <v>0</v>
      </c>
      <c r="J96" s="124">
        <f t="shared" si="13"/>
        <v>0</v>
      </c>
    </row>
    <row r="97" spans="1:10" ht="30" x14ac:dyDescent="0.25">
      <c r="A97" s="45" t="s">
        <v>168</v>
      </c>
      <c r="B97" s="54" t="s">
        <v>128</v>
      </c>
      <c r="C97" s="126"/>
      <c r="D97" s="127"/>
      <c r="E97" s="127"/>
      <c r="F97" s="127"/>
      <c r="G97" s="127"/>
      <c r="H97" s="127"/>
      <c r="I97" s="127"/>
      <c r="J97" s="128"/>
    </row>
    <row r="98" spans="1:10" x14ac:dyDescent="0.25">
      <c r="A98" s="43" t="s">
        <v>112</v>
      </c>
      <c r="B98" s="42" t="s">
        <v>111</v>
      </c>
      <c r="C98" s="120">
        <v>20161.32</v>
      </c>
      <c r="D98" s="121">
        <v>15962.8</v>
      </c>
      <c r="E98" s="121">
        <v>44266</v>
      </c>
      <c r="F98" s="121">
        <v>40247.839999999997</v>
      </c>
      <c r="G98" s="121">
        <v>63344.1</v>
      </c>
      <c r="H98" s="121">
        <v>68439.48</v>
      </c>
      <c r="I98" s="121">
        <v>102523.9</v>
      </c>
      <c r="J98" s="122">
        <v>158622</v>
      </c>
    </row>
    <row r="99" spans="1:10" x14ac:dyDescent="0.25">
      <c r="A99" s="43" t="s">
        <v>114</v>
      </c>
      <c r="B99" s="42" t="s">
        <v>113</v>
      </c>
      <c r="C99" s="120">
        <v>7038.81</v>
      </c>
      <c r="D99" s="121">
        <v>796.8</v>
      </c>
      <c r="E99" s="121">
        <v>7038.81</v>
      </c>
      <c r="F99" s="121">
        <v>1332.8</v>
      </c>
      <c r="G99" s="121">
        <v>7038.81</v>
      </c>
      <c r="H99" s="121">
        <v>1332.8</v>
      </c>
      <c r="I99" s="121">
        <v>7038.81</v>
      </c>
      <c r="J99" s="122">
        <v>38587.35</v>
      </c>
    </row>
    <row r="100" spans="1:10" x14ac:dyDescent="0.25">
      <c r="A100" s="45" t="s">
        <v>110</v>
      </c>
      <c r="B100" s="48" t="s">
        <v>123</v>
      </c>
      <c r="C100" s="129">
        <f t="shared" ref="C100:J100" si="14">+C98+C99</f>
        <v>27200.13</v>
      </c>
      <c r="D100" s="130">
        <f t="shared" si="14"/>
        <v>16759.599999999999</v>
      </c>
      <c r="E100" s="130">
        <f t="shared" si="14"/>
        <v>51304.81</v>
      </c>
      <c r="F100" s="130">
        <f t="shared" si="14"/>
        <v>41580.639999999999</v>
      </c>
      <c r="G100" s="130">
        <f t="shared" si="14"/>
        <v>70382.91</v>
      </c>
      <c r="H100" s="130">
        <f t="shared" si="14"/>
        <v>69772.28</v>
      </c>
      <c r="I100" s="130">
        <f t="shared" si="14"/>
        <v>109562.70999999999</v>
      </c>
      <c r="J100" s="131">
        <f t="shared" si="14"/>
        <v>197209.35</v>
      </c>
    </row>
    <row r="101" spans="1:10" ht="17.25" x14ac:dyDescent="0.25">
      <c r="A101" s="55" t="s">
        <v>137</v>
      </c>
      <c r="B101" s="51" t="s">
        <v>144</v>
      </c>
      <c r="C101" s="132"/>
      <c r="D101" s="133">
        <v>0</v>
      </c>
      <c r="E101" s="133"/>
      <c r="F101" s="133">
        <v>0</v>
      </c>
      <c r="G101" s="133"/>
      <c r="H101" s="133">
        <v>0</v>
      </c>
      <c r="I101" s="133"/>
      <c r="J101" s="134">
        <v>0</v>
      </c>
    </row>
    <row r="102" spans="1:10" x14ac:dyDescent="0.25">
      <c r="A102" s="4" t="s">
        <v>132</v>
      </c>
      <c r="B102" s="3"/>
      <c r="C102" s="135">
        <f t="shared" ref="C102:J102" si="15">+C101+C100+C97+C96+C90+C85+C79</f>
        <v>164511.34</v>
      </c>
      <c r="D102" s="136">
        <f t="shared" si="15"/>
        <v>145498.88</v>
      </c>
      <c r="E102" s="136">
        <f t="shared" si="15"/>
        <v>323944.38</v>
      </c>
      <c r="F102" s="136">
        <f t="shared" si="15"/>
        <v>291271.46999999997</v>
      </c>
      <c r="G102" s="136">
        <f t="shared" si="15"/>
        <v>494867.10000000003</v>
      </c>
      <c r="H102" s="136">
        <f t="shared" si="15"/>
        <v>475014.77</v>
      </c>
      <c r="I102" s="136">
        <f t="shared" si="15"/>
        <v>719946.01</v>
      </c>
      <c r="J102" s="137">
        <f t="shared" si="15"/>
        <v>988893.65999999992</v>
      </c>
    </row>
    <row r="103" spans="1:10" x14ac:dyDescent="0.25">
      <c r="A103" s="4" t="s">
        <v>162</v>
      </c>
      <c r="B103" s="3"/>
      <c r="C103" s="16"/>
      <c r="D103" s="100">
        <v>0</v>
      </c>
      <c r="E103" s="17"/>
      <c r="F103" s="100">
        <v>0</v>
      </c>
      <c r="G103" s="17"/>
      <c r="H103" s="100">
        <v>0</v>
      </c>
      <c r="I103" s="17"/>
      <c r="J103" s="102">
        <v>0</v>
      </c>
    </row>
    <row r="104" spans="1:10" x14ac:dyDescent="0.25">
      <c r="A104" s="31"/>
      <c r="B104" s="56"/>
      <c r="C104" s="57"/>
      <c r="D104" s="57"/>
      <c r="E104" s="57"/>
      <c r="F104" s="57"/>
      <c r="G104" s="57"/>
      <c r="H104" s="57"/>
      <c r="I104" s="57"/>
      <c r="J104" s="58"/>
    </row>
    <row r="105" spans="1:10" x14ac:dyDescent="0.25">
      <c r="A105" s="59"/>
      <c r="B105" s="60" t="s">
        <v>129</v>
      </c>
      <c r="C105" s="136">
        <f t="shared" ref="C105:J105" si="16">+C63-C102</f>
        <v>330968.57000000007</v>
      </c>
      <c r="D105" s="136">
        <f t="shared" si="16"/>
        <v>214961.96000000002</v>
      </c>
      <c r="E105" s="136">
        <f t="shared" si="16"/>
        <v>340373.55999999994</v>
      </c>
      <c r="F105" s="136">
        <f t="shared" si="16"/>
        <v>417781.87000000011</v>
      </c>
      <c r="G105" s="136">
        <f t="shared" si="16"/>
        <v>329613.95</v>
      </c>
      <c r="H105" s="136">
        <f t="shared" si="16"/>
        <v>352013.29000000004</v>
      </c>
      <c r="I105" s="136">
        <f t="shared" si="16"/>
        <v>280832.45999999996</v>
      </c>
      <c r="J105" s="137">
        <f t="shared" si="16"/>
        <v>461398.09000000008</v>
      </c>
    </row>
    <row r="106" spans="1:10" s="37" customFormat="1" x14ac:dyDescent="0.2">
      <c r="A106" s="59"/>
      <c r="B106" s="60" t="s">
        <v>163</v>
      </c>
      <c r="C106" s="18"/>
      <c r="D106" s="140">
        <f>+D64-D103</f>
        <v>0</v>
      </c>
      <c r="E106" s="19"/>
      <c r="F106" s="140">
        <f>+F64-F103</f>
        <v>0</v>
      </c>
      <c r="G106" s="19"/>
      <c r="H106" s="140">
        <f>+H64-H103</f>
        <v>0</v>
      </c>
      <c r="I106" s="19"/>
      <c r="J106" s="138">
        <f>+J64-J103</f>
        <v>0</v>
      </c>
    </row>
    <row r="107" spans="1:10" s="37" customFormat="1" x14ac:dyDescent="0.25">
      <c r="A107" s="61"/>
      <c r="B107" s="60" t="s">
        <v>134</v>
      </c>
      <c r="C107" s="136">
        <v>0</v>
      </c>
      <c r="D107" s="136">
        <f>IF(D105&lt;0,-D105,0)</f>
        <v>0</v>
      </c>
      <c r="E107" s="136">
        <v>0</v>
      </c>
      <c r="F107" s="136">
        <f>IF(F105&lt;0,-F105,0)</f>
        <v>0</v>
      </c>
      <c r="G107" s="136">
        <v>0</v>
      </c>
      <c r="H107" s="136">
        <f>IF(H105&lt;0,-H105,0)</f>
        <v>0</v>
      </c>
      <c r="I107" s="136">
        <v>0</v>
      </c>
      <c r="J107" s="139">
        <f>IF(J105&lt;0,-J105,0)</f>
        <v>0</v>
      </c>
    </row>
    <row r="108" spans="1:10" s="20" customFormat="1" ht="21" customHeight="1" x14ac:dyDescent="0.2">
      <c r="A108" s="2" t="s">
        <v>149</v>
      </c>
      <c r="B108" s="2"/>
      <c r="C108" s="2"/>
      <c r="D108" s="2"/>
      <c r="E108" s="2"/>
      <c r="F108" s="2"/>
      <c r="G108" s="2"/>
      <c r="H108" s="2"/>
      <c r="I108" s="2"/>
      <c r="J108" s="2"/>
    </row>
    <row r="109" spans="1:10" s="20" customFormat="1" ht="21" customHeight="1" x14ac:dyDescent="0.2">
      <c r="A109" s="1" t="s">
        <v>151</v>
      </c>
      <c r="B109" s="1"/>
      <c r="C109" s="1"/>
      <c r="D109" s="1"/>
      <c r="E109" s="1"/>
      <c r="F109" s="1"/>
      <c r="G109" s="1"/>
      <c r="H109" s="1"/>
      <c r="I109" s="1"/>
      <c r="J109" s="1"/>
    </row>
    <row r="110" spans="1:10" s="20" customFormat="1" ht="21" customHeight="1" x14ac:dyDescent="0.2">
      <c r="A110" s="14" t="s">
        <v>167</v>
      </c>
      <c r="B110" s="14"/>
      <c r="C110" s="14"/>
      <c r="D110" s="14"/>
      <c r="E110" s="14"/>
      <c r="F110" s="14"/>
      <c r="G110" s="14"/>
      <c r="H110" s="14"/>
      <c r="I110" s="14"/>
      <c r="J110" s="14"/>
    </row>
  </sheetData>
  <sheetProtection password="D3C7" sheet="1" objects="1" scenarios="1"/>
  <mergeCells count="31">
    <mergeCell ref="A3:J3"/>
    <mergeCell ref="A4:J4"/>
    <mergeCell ref="A7:J7"/>
    <mergeCell ref="A9:J9"/>
    <mergeCell ref="C66:J66"/>
    <mergeCell ref="B66:B68"/>
    <mergeCell ref="A61:B61"/>
    <mergeCell ref="A5:J5"/>
    <mergeCell ref="B11:B13"/>
    <mergeCell ref="C12:D12"/>
    <mergeCell ref="A62:B62"/>
    <mergeCell ref="A63:B63"/>
    <mergeCell ref="A64:B64"/>
    <mergeCell ref="A8:J8"/>
    <mergeCell ref="A11:A13"/>
    <mergeCell ref="A110:J110"/>
    <mergeCell ref="C11:J11"/>
    <mergeCell ref="A6:J6"/>
    <mergeCell ref="B1:J2"/>
    <mergeCell ref="E12:F12"/>
    <mergeCell ref="G12:H12"/>
    <mergeCell ref="I12:J12"/>
    <mergeCell ref="A102:B102"/>
    <mergeCell ref="A103:B103"/>
    <mergeCell ref="A108:J108"/>
    <mergeCell ref="A109:J109"/>
    <mergeCell ref="C67:D67"/>
    <mergeCell ref="E67:F67"/>
    <mergeCell ref="G67:H67"/>
    <mergeCell ref="I67:J67"/>
    <mergeCell ref="A66:A68"/>
  </mergeCells>
  <pageMargins left="0.31496062992126" right="0.118110236220472" top="0.15748031496063" bottom="0" header="0" footer="0"/>
  <pageSetup paperSize="9" scale="1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49"/>
  <sheetViews>
    <sheetView showGridLines="0" zoomScale="85" zoomScaleNormal="85" workbookViewId="0"/>
  </sheetViews>
  <sheetFormatPr defaultColWidth="12.5703125" defaultRowHeight="15" customHeight="1" x14ac:dyDescent="0.25"/>
  <cols>
    <col min="1" max="1" width="15.7109375" style="20" customWidth="1"/>
    <col min="2" max="2" width="65.85546875" style="20" customWidth="1"/>
    <col min="3" max="3" width="37.140625" style="20" customWidth="1"/>
    <col min="4" max="4" width="35.42578125" style="20" bestFit="1" customWidth="1"/>
    <col min="5" max="5" width="34.85546875" style="20" bestFit="1" customWidth="1"/>
    <col min="6" max="6" width="14" style="20" bestFit="1" customWidth="1"/>
    <col min="7" max="7" width="20.85546875" style="21" customWidth="1"/>
    <col min="8" max="8" width="22" style="21" customWidth="1"/>
    <col min="9" max="9" width="20.140625" style="21" customWidth="1"/>
    <col min="10" max="10" width="21.85546875" style="21" customWidth="1"/>
    <col min="11" max="11" width="19.85546875" style="21" customWidth="1"/>
    <col min="12" max="12" width="23" style="21" customWidth="1"/>
    <col min="13" max="13" width="21.7109375" style="21" customWidth="1"/>
    <col min="14" max="14" width="23.5703125" style="21" customWidth="1"/>
    <col min="15" max="15" width="12.5703125" style="21" customWidth="1"/>
    <col min="16" max="16384" width="12.5703125" style="21"/>
  </cols>
  <sheetData>
    <row r="1" spans="1:14" ht="53.45" customHeight="1" x14ac:dyDescent="0.25">
      <c r="A1" s="148"/>
      <c r="B1" s="9" t="s">
        <v>146</v>
      </c>
      <c r="C1" s="9"/>
      <c r="D1" s="9"/>
      <c r="E1" s="9"/>
      <c r="F1" s="9"/>
      <c r="G1" s="9"/>
      <c r="H1" s="9"/>
      <c r="I1" s="9"/>
      <c r="J1" s="9"/>
      <c r="K1" s="9"/>
      <c r="L1" s="9"/>
      <c r="M1" s="9"/>
      <c r="N1" s="9"/>
    </row>
    <row r="2" spans="1:14" ht="16.5" customHeight="1" x14ac:dyDescent="0.25">
      <c r="B2" s="9"/>
      <c r="C2" s="9"/>
      <c r="D2" s="9"/>
      <c r="E2" s="9"/>
      <c r="F2" s="9"/>
      <c r="G2" s="9"/>
      <c r="H2" s="9"/>
      <c r="I2" s="9"/>
      <c r="J2" s="9"/>
      <c r="K2" s="9"/>
      <c r="L2" s="9"/>
      <c r="M2" s="9"/>
      <c r="N2" s="9"/>
    </row>
    <row r="3" spans="1:14" s="37" customFormat="1" ht="30" customHeight="1" x14ac:dyDescent="0.2">
      <c r="A3" s="10" t="s">
        <v>145</v>
      </c>
      <c r="B3" s="10"/>
      <c r="C3" s="10"/>
      <c r="D3" s="10"/>
      <c r="E3" s="10"/>
      <c r="F3" s="10"/>
      <c r="G3" s="10"/>
      <c r="H3" s="10"/>
      <c r="I3" s="10"/>
      <c r="J3" s="10"/>
      <c r="K3" s="10"/>
      <c r="L3" s="10"/>
      <c r="M3" s="10"/>
      <c r="N3" s="10"/>
    </row>
    <row r="4" spans="1:14" s="37" customFormat="1" ht="15" customHeight="1" x14ac:dyDescent="0.2">
      <c r="A4" s="10" t="s">
        <v>150</v>
      </c>
      <c r="B4" s="10"/>
      <c r="C4" s="10"/>
      <c r="D4" s="10"/>
      <c r="E4" s="10"/>
      <c r="F4" s="10"/>
      <c r="G4" s="10"/>
      <c r="H4" s="10"/>
      <c r="I4" s="10"/>
      <c r="J4" s="10"/>
      <c r="K4" s="10"/>
      <c r="L4" s="10"/>
      <c r="M4" s="10"/>
      <c r="N4" s="10"/>
    </row>
    <row r="5" spans="1:14" s="37" customFormat="1" ht="15" customHeight="1" x14ac:dyDescent="0.2">
      <c r="A5" s="264" t="s">
        <v>164</v>
      </c>
      <c r="B5" s="264"/>
      <c r="C5" s="264"/>
      <c r="D5" s="264"/>
      <c r="E5" s="264"/>
      <c r="F5" s="264"/>
      <c r="G5" s="264"/>
      <c r="H5" s="264"/>
      <c r="I5" s="264"/>
      <c r="J5" s="264"/>
      <c r="K5" s="264"/>
      <c r="L5" s="264"/>
      <c r="M5" s="264"/>
      <c r="N5" s="264"/>
    </row>
    <row r="6" spans="1:14" s="37" customFormat="1" ht="15" customHeight="1" x14ac:dyDescent="0.2">
      <c r="A6" s="10" t="s">
        <v>165</v>
      </c>
      <c r="B6" s="10"/>
      <c r="C6" s="10"/>
      <c r="D6" s="10"/>
      <c r="E6" s="10"/>
      <c r="F6" s="10"/>
      <c r="G6" s="10"/>
      <c r="H6" s="10"/>
      <c r="I6" s="10"/>
      <c r="J6" s="10"/>
      <c r="K6" s="10"/>
      <c r="L6" s="10"/>
      <c r="M6" s="10"/>
      <c r="N6" s="10"/>
    </row>
    <row r="7" spans="1:14" s="37" customFormat="1" ht="65.099999999999994" customHeight="1" x14ac:dyDescent="0.2">
      <c r="A7" s="10" t="s">
        <v>153</v>
      </c>
      <c r="B7" s="10"/>
      <c r="C7" s="10"/>
      <c r="D7" s="10"/>
      <c r="E7" s="10"/>
      <c r="F7" s="10"/>
      <c r="G7" s="10"/>
      <c r="H7" s="10"/>
      <c r="I7" s="10"/>
      <c r="J7" s="10"/>
      <c r="K7" s="10"/>
      <c r="L7" s="10"/>
      <c r="M7" s="10"/>
      <c r="N7" s="10"/>
    </row>
    <row r="8" spans="1:14" s="37" customFormat="1" ht="15" customHeight="1" x14ac:dyDescent="0.2">
      <c r="A8" s="10" t="s">
        <v>152</v>
      </c>
      <c r="B8" s="10"/>
      <c r="C8" s="10"/>
      <c r="D8" s="10"/>
      <c r="E8" s="10"/>
      <c r="F8" s="10"/>
      <c r="G8" s="10"/>
      <c r="H8" s="10"/>
      <c r="I8" s="10"/>
      <c r="J8" s="10"/>
      <c r="K8" s="10"/>
      <c r="L8" s="10"/>
      <c r="M8" s="10"/>
      <c r="N8" s="10"/>
    </row>
    <row r="9" spans="1:14" s="37" customFormat="1" ht="15" customHeight="1" x14ac:dyDescent="0.2">
      <c r="A9" s="264" t="s">
        <v>166</v>
      </c>
      <c r="B9" s="264"/>
      <c r="C9" s="264"/>
      <c r="D9" s="264"/>
      <c r="E9" s="264"/>
      <c r="F9" s="264"/>
      <c r="G9" s="264"/>
      <c r="H9" s="264"/>
      <c r="I9" s="264"/>
      <c r="J9" s="264"/>
      <c r="K9" s="264"/>
      <c r="L9" s="264"/>
      <c r="M9" s="264"/>
      <c r="N9" s="264"/>
    </row>
    <row r="10" spans="1:14" s="24" customFormat="1" ht="18.75" customHeight="1" x14ac:dyDescent="0.25">
      <c r="A10" s="22"/>
      <c r="B10" s="23"/>
      <c r="C10" s="23"/>
      <c r="D10" s="23"/>
      <c r="E10" s="23"/>
      <c r="F10" s="23"/>
      <c r="G10" s="23"/>
      <c r="H10" s="23"/>
      <c r="I10" s="23"/>
      <c r="J10" s="23"/>
      <c r="K10" s="23"/>
      <c r="L10" s="23"/>
      <c r="M10" s="23"/>
      <c r="N10" s="23"/>
    </row>
    <row r="11" spans="1:14" ht="15.6" customHeight="1" x14ac:dyDescent="0.25">
      <c r="A11" s="267" t="s">
        <v>130</v>
      </c>
      <c r="B11" s="272" t="s">
        <v>131</v>
      </c>
      <c r="C11" s="272" t="s">
        <v>169</v>
      </c>
      <c r="D11" s="272" t="s">
        <v>170</v>
      </c>
      <c r="E11" s="272" t="s">
        <v>171</v>
      </c>
      <c r="F11" s="272" t="s">
        <v>172</v>
      </c>
      <c r="G11" s="13" t="s">
        <v>3</v>
      </c>
      <c r="H11" s="12"/>
      <c r="I11" s="12"/>
      <c r="J11" s="12"/>
      <c r="K11" s="12"/>
      <c r="L11" s="12"/>
      <c r="M11" s="12"/>
      <c r="N11" s="11"/>
    </row>
    <row r="12" spans="1:14" ht="33" customHeight="1" x14ac:dyDescent="0.25">
      <c r="A12" s="276"/>
      <c r="B12" s="268"/>
      <c r="C12" s="268"/>
      <c r="D12" s="268"/>
      <c r="E12" s="268"/>
      <c r="F12" s="268"/>
      <c r="G12" s="274" t="s">
        <v>177</v>
      </c>
      <c r="H12" s="275"/>
      <c r="I12" s="8" t="s">
        <v>178</v>
      </c>
      <c r="J12" s="7"/>
      <c r="K12" s="6" t="s">
        <v>179</v>
      </c>
      <c r="L12" s="7"/>
      <c r="M12" s="6" t="s">
        <v>180</v>
      </c>
      <c r="N12" s="5"/>
    </row>
    <row r="13" spans="1:14" ht="37.5" customHeight="1" x14ac:dyDescent="0.25">
      <c r="A13" s="277"/>
      <c r="B13" s="273"/>
      <c r="C13" s="273"/>
      <c r="D13" s="273"/>
      <c r="E13" s="273"/>
      <c r="F13" s="273"/>
      <c r="G13" s="25" t="s">
        <v>143</v>
      </c>
      <c r="H13" s="26" t="s">
        <v>181</v>
      </c>
      <c r="I13" s="27" t="s">
        <v>143</v>
      </c>
      <c r="J13" s="28" t="s">
        <v>181</v>
      </c>
      <c r="K13" s="29" t="s">
        <v>143</v>
      </c>
      <c r="L13" s="28" t="s">
        <v>181</v>
      </c>
      <c r="M13" s="29" t="s">
        <v>143</v>
      </c>
      <c r="N13" s="30" t="s">
        <v>4</v>
      </c>
    </row>
    <row r="14" spans="1:14" s="34" customFormat="1" ht="19.5" customHeight="1" x14ac:dyDescent="0.2">
      <c r="A14" s="31"/>
      <c r="B14" s="32" t="s">
        <v>138</v>
      </c>
      <c r="C14" s="32"/>
      <c r="D14" s="32"/>
      <c r="E14" s="32"/>
      <c r="F14" s="32"/>
      <c r="G14" s="62">
        <v>420166.33</v>
      </c>
      <c r="H14" s="63">
        <v>314570.95</v>
      </c>
      <c r="I14" s="33"/>
      <c r="J14" s="33"/>
      <c r="K14" s="33"/>
      <c r="L14" s="33"/>
      <c r="M14" s="33"/>
      <c r="N14" s="33"/>
    </row>
    <row r="15" spans="1:14" s="37" customFormat="1" x14ac:dyDescent="0.2">
      <c r="A15" s="31"/>
      <c r="B15" s="35" t="s">
        <v>157</v>
      </c>
      <c r="C15" s="35"/>
      <c r="D15" s="35"/>
      <c r="E15" s="35"/>
      <c r="F15" s="35"/>
      <c r="G15" s="15"/>
      <c r="H15" s="63">
        <v>0</v>
      </c>
      <c r="I15" s="36"/>
      <c r="J15" s="36"/>
      <c r="K15" s="36"/>
      <c r="L15" s="36"/>
      <c r="M15" s="36"/>
      <c r="N15" s="36"/>
    </row>
    <row r="16" spans="1:14" s="37" customFormat="1" x14ac:dyDescent="0.2">
      <c r="A16" s="31"/>
      <c r="B16" s="38"/>
      <c r="C16" s="38"/>
      <c r="D16" s="38"/>
      <c r="E16" s="38"/>
      <c r="F16" s="38"/>
      <c r="G16" s="39"/>
      <c r="H16" s="39"/>
      <c r="I16" s="40"/>
      <c r="J16" s="40"/>
      <c r="K16" s="40"/>
      <c r="L16" s="40"/>
      <c r="M16" s="40"/>
      <c r="N16" s="40"/>
    </row>
    <row r="17" spans="1:14" s="37" customFormat="1" x14ac:dyDescent="0.25">
      <c r="A17" s="149" t="s">
        <v>7</v>
      </c>
      <c r="B17" s="150" t="s">
        <v>6</v>
      </c>
      <c r="C17" s="194"/>
      <c r="D17" s="194"/>
      <c r="E17" s="194"/>
      <c r="F17" s="198"/>
      <c r="G17" s="64">
        <v>13003.05</v>
      </c>
      <c r="H17" s="65">
        <f>SUM(H18:H23)</f>
        <v>18556.63</v>
      </c>
      <c r="I17" s="65">
        <v>57475.42</v>
      </c>
      <c r="J17" s="65">
        <f>SUM(J18:J23)</f>
        <v>73449.51999999999</v>
      </c>
      <c r="K17" s="65">
        <v>97585.63</v>
      </c>
      <c r="L17" s="65">
        <f>SUM(L18:L23)</f>
        <v>87413.459999999992</v>
      </c>
      <c r="M17" s="65">
        <v>190579.67</v>
      </c>
      <c r="N17" s="66">
        <f>SUM(N18:N23)</f>
        <v>282287.01</v>
      </c>
    </row>
    <row r="18" spans="1:14" s="37" customFormat="1" ht="38.25" x14ac:dyDescent="0.25">
      <c r="A18" s="151"/>
      <c r="B18" s="190"/>
      <c r="C18" s="204" t="s">
        <v>189</v>
      </c>
      <c r="D18" s="204" t="s">
        <v>190</v>
      </c>
      <c r="E18" s="204" t="s">
        <v>191</v>
      </c>
      <c r="F18" s="206" t="s">
        <v>192</v>
      </c>
      <c r="G18" s="207"/>
      <c r="H18" s="208">
        <v>0</v>
      </c>
      <c r="I18" s="209"/>
      <c r="J18" s="208">
        <v>8001.88</v>
      </c>
      <c r="K18" s="209"/>
      <c r="L18" s="208">
        <v>8001.88</v>
      </c>
      <c r="M18" s="209"/>
      <c r="N18" s="210">
        <v>8001.88</v>
      </c>
    </row>
    <row r="19" spans="1:14" s="37" customFormat="1" ht="38.25" x14ac:dyDescent="0.25">
      <c r="A19" s="151"/>
      <c r="B19" s="190"/>
      <c r="C19" s="211" t="s">
        <v>193</v>
      </c>
      <c r="D19" s="211" t="s">
        <v>194</v>
      </c>
      <c r="E19" s="211" t="s">
        <v>195</v>
      </c>
      <c r="F19" s="212" t="s">
        <v>196</v>
      </c>
      <c r="G19" s="213"/>
      <c r="H19" s="214">
        <v>18555.07</v>
      </c>
      <c r="I19" s="215"/>
      <c r="J19" s="214">
        <v>43705.88</v>
      </c>
      <c r="K19" s="215"/>
      <c r="L19" s="214">
        <v>45052</v>
      </c>
      <c r="M19" s="215"/>
      <c r="N19" s="216">
        <v>133004.48000000001</v>
      </c>
    </row>
    <row r="20" spans="1:14" s="37" customFormat="1" ht="38.25" x14ac:dyDescent="0.25">
      <c r="A20" s="151"/>
      <c r="B20" s="190"/>
      <c r="C20" s="211" t="s">
        <v>197</v>
      </c>
      <c r="D20" s="211" t="s">
        <v>198</v>
      </c>
      <c r="E20" s="211" t="s">
        <v>199</v>
      </c>
      <c r="F20" s="212" t="s">
        <v>192</v>
      </c>
      <c r="G20" s="213"/>
      <c r="H20" s="214">
        <v>1.56</v>
      </c>
      <c r="I20" s="215"/>
      <c r="J20" s="214">
        <v>17777.03</v>
      </c>
      <c r="K20" s="215"/>
      <c r="L20" s="214">
        <v>29706.3</v>
      </c>
      <c r="M20" s="215"/>
      <c r="N20" s="216">
        <v>43000</v>
      </c>
    </row>
    <row r="21" spans="1:14" s="37" customFormat="1" ht="38.25" x14ac:dyDescent="0.25">
      <c r="A21" s="151"/>
      <c r="B21" s="190"/>
      <c r="C21" s="211" t="s">
        <v>200</v>
      </c>
      <c r="D21" s="211" t="s">
        <v>201</v>
      </c>
      <c r="E21" s="211" t="s">
        <v>202</v>
      </c>
      <c r="F21" s="212" t="s">
        <v>192</v>
      </c>
      <c r="G21" s="213"/>
      <c r="H21" s="214">
        <v>0</v>
      </c>
      <c r="I21" s="215"/>
      <c r="J21" s="214">
        <v>0</v>
      </c>
      <c r="K21" s="215"/>
      <c r="L21" s="214">
        <v>0</v>
      </c>
      <c r="M21" s="215"/>
      <c r="N21" s="216">
        <v>100</v>
      </c>
    </row>
    <row r="22" spans="1:14" s="37" customFormat="1" ht="38.25" x14ac:dyDescent="0.25">
      <c r="A22" s="151"/>
      <c r="B22" s="190"/>
      <c r="C22" s="211" t="s">
        <v>203</v>
      </c>
      <c r="D22" s="211" t="s">
        <v>204</v>
      </c>
      <c r="E22" s="211" t="s">
        <v>205</v>
      </c>
      <c r="F22" s="212" t="s">
        <v>206</v>
      </c>
      <c r="G22" s="213"/>
      <c r="H22" s="214">
        <v>0</v>
      </c>
      <c r="I22" s="215"/>
      <c r="J22" s="214">
        <v>1451.92</v>
      </c>
      <c r="K22" s="215"/>
      <c r="L22" s="214">
        <v>2120.29</v>
      </c>
      <c r="M22" s="215"/>
      <c r="N22" s="216">
        <v>92980.65</v>
      </c>
    </row>
    <row r="23" spans="1:14" s="37" customFormat="1" ht="38.25" x14ac:dyDescent="0.25">
      <c r="A23" s="151"/>
      <c r="B23" s="190"/>
      <c r="C23" s="191" t="s">
        <v>207</v>
      </c>
      <c r="D23" s="191" t="s">
        <v>204</v>
      </c>
      <c r="E23" s="191" t="s">
        <v>208</v>
      </c>
      <c r="F23" s="195" t="s">
        <v>192</v>
      </c>
      <c r="G23" s="199"/>
      <c r="H23" s="201">
        <v>0</v>
      </c>
      <c r="I23" s="200"/>
      <c r="J23" s="201">
        <v>2512.81</v>
      </c>
      <c r="K23" s="200"/>
      <c r="L23" s="201">
        <v>2532.9899999999998</v>
      </c>
      <c r="M23" s="200"/>
      <c r="N23" s="202">
        <v>5200</v>
      </c>
    </row>
    <row r="24" spans="1:14" x14ac:dyDescent="0.25">
      <c r="A24" s="151" t="s">
        <v>13</v>
      </c>
      <c r="B24" s="150" t="s">
        <v>12</v>
      </c>
      <c r="C24" s="193"/>
      <c r="D24" s="193"/>
      <c r="E24" s="193"/>
      <c r="F24" s="197"/>
      <c r="G24" s="71">
        <v>18555.07</v>
      </c>
      <c r="H24" s="73">
        <v>0</v>
      </c>
      <c r="I24" s="73">
        <v>98267.77</v>
      </c>
      <c r="J24" s="73">
        <v>67763.14</v>
      </c>
      <c r="K24" s="73">
        <v>98267.77</v>
      </c>
      <c r="L24" s="73">
        <v>67763.14</v>
      </c>
      <c r="M24" s="73">
        <v>139418.29999999999</v>
      </c>
      <c r="N24" s="74">
        <v>123000</v>
      </c>
    </row>
    <row r="25" spans="1:14" ht="25.5" x14ac:dyDescent="0.25">
      <c r="A25" s="151"/>
      <c r="B25" s="190"/>
      <c r="C25" s="193" t="s">
        <v>209</v>
      </c>
      <c r="D25" s="193" t="s">
        <v>210</v>
      </c>
      <c r="E25" s="193" t="s">
        <v>211</v>
      </c>
      <c r="F25" s="197" t="s">
        <v>206</v>
      </c>
      <c r="G25" s="71"/>
      <c r="H25" s="80">
        <v>0</v>
      </c>
      <c r="I25" s="73"/>
      <c r="J25" s="80">
        <v>67763.14</v>
      </c>
      <c r="K25" s="73"/>
      <c r="L25" s="80">
        <v>67763.14</v>
      </c>
      <c r="M25" s="73"/>
      <c r="N25" s="82">
        <v>123000</v>
      </c>
    </row>
    <row r="26" spans="1:14" ht="30" x14ac:dyDescent="0.25">
      <c r="A26" s="154" t="s">
        <v>5</v>
      </c>
      <c r="B26" s="155" t="s">
        <v>136</v>
      </c>
      <c r="C26" s="192"/>
      <c r="D26" s="192"/>
      <c r="E26" s="192"/>
      <c r="F26" s="196"/>
      <c r="G26" s="75">
        <f t="shared" ref="G26:N26" si="0">+G17+G24</f>
        <v>31558.12</v>
      </c>
      <c r="H26" s="76">
        <f t="shared" si="0"/>
        <v>18556.63</v>
      </c>
      <c r="I26" s="76">
        <f t="shared" si="0"/>
        <v>155743.19</v>
      </c>
      <c r="J26" s="76">
        <f t="shared" si="0"/>
        <v>141212.65999999997</v>
      </c>
      <c r="K26" s="76">
        <f t="shared" si="0"/>
        <v>195853.40000000002</v>
      </c>
      <c r="L26" s="76">
        <f t="shared" si="0"/>
        <v>155176.59999999998</v>
      </c>
      <c r="M26" s="76">
        <f t="shared" si="0"/>
        <v>329997.96999999997</v>
      </c>
      <c r="N26" s="77">
        <f t="shared" si="0"/>
        <v>405287.01</v>
      </c>
    </row>
    <row r="27" spans="1:14" s="47" customFormat="1" x14ac:dyDescent="0.25">
      <c r="A27" s="151" t="s">
        <v>173</v>
      </c>
      <c r="B27" s="150" t="s">
        <v>14</v>
      </c>
      <c r="C27" s="203"/>
      <c r="D27" s="203"/>
      <c r="E27" s="203"/>
      <c r="F27" s="205"/>
      <c r="G27" s="78">
        <v>4942.88</v>
      </c>
      <c r="H27" s="80">
        <f>SUM(H28:H33)</f>
        <v>0</v>
      </c>
      <c r="I27" s="80">
        <v>8546.84</v>
      </c>
      <c r="J27" s="80">
        <f>SUM(J28:J33)</f>
        <v>59774.12</v>
      </c>
      <c r="K27" s="80">
        <v>16214.88</v>
      </c>
      <c r="L27" s="80">
        <f>SUM(L28:L33)</f>
        <v>67442.240000000005</v>
      </c>
      <c r="M27" s="80">
        <v>19610.88</v>
      </c>
      <c r="N27" s="82">
        <f>SUM(N28:N33)</f>
        <v>88272.239999999991</v>
      </c>
    </row>
    <row r="28" spans="1:14" s="47" customFormat="1" ht="38.25" x14ac:dyDescent="0.25">
      <c r="A28" s="151"/>
      <c r="B28" s="190"/>
      <c r="C28" s="204" t="s">
        <v>212</v>
      </c>
      <c r="D28" s="204" t="s">
        <v>213</v>
      </c>
      <c r="E28" s="204" t="s">
        <v>214</v>
      </c>
      <c r="F28" s="206" t="s">
        <v>215</v>
      </c>
      <c r="G28" s="220"/>
      <c r="H28" s="221">
        <v>0</v>
      </c>
      <c r="I28" s="221"/>
      <c r="J28" s="221">
        <v>47427</v>
      </c>
      <c r="K28" s="221"/>
      <c r="L28" s="221">
        <v>47427</v>
      </c>
      <c r="M28" s="221"/>
      <c r="N28" s="222">
        <v>47427</v>
      </c>
    </row>
    <row r="29" spans="1:14" s="47" customFormat="1" ht="25.5" x14ac:dyDescent="0.25">
      <c r="A29" s="151"/>
      <c r="B29" s="190"/>
      <c r="C29" s="211" t="s">
        <v>216</v>
      </c>
      <c r="D29" s="211" t="s">
        <v>213</v>
      </c>
      <c r="E29" s="211" t="s">
        <v>214</v>
      </c>
      <c r="F29" s="212" t="s">
        <v>192</v>
      </c>
      <c r="G29" s="223"/>
      <c r="H29" s="224">
        <v>0</v>
      </c>
      <c r="I29" s="224"/>
      <c r="J29" s="224">
        <v>0</v>
      </c>
      <c r="K29" s="224"/>
      <c r="L29" s="224">
        <v>0</v>
      </c>
      <c r="M29" s="224"/>
      <c r="N29" s="225">
        <v>7000</v>
      </c>
    </row>
    <row r="30" spans="1:14" s="47" customFormat="1" ht="25.5" x14ac:dyDescent="0.25">
      <c r="A30" s="151"/>
      <c r="B30" s="190"/>
      <c r="C30" s="211" t="s">
        <v>217</v>
      </c>
      <c r="D30" s="211" t="s">
        <v>213</v>
      </c>
      <c r="E30" s="211" t="s">
        <v>214</v>
      </c>
      <c r="F30" s="212" t="s">
        <v>192</v>
      </c>
      <c r="G30" s="223"/>
      <c r="H30" s="224">
        <v>0</v>
      </c>
      <c r="I30" s="224"/>
      <c r="J30" s="224">
        <v>0</v>
      </c>
      <c r="K30" s="224"/>
      <c r="L30" s="224">
        <v>7668.12</v>
      </c>
      <c r="M30" s="224"/>
      <c r="N30" s="225">
        <v>7668.12</v>
      </c>
    </row>
    <row r="31" spans="1:14" s="47" customFormat="1" ht="38.25" x14ac:dyDescent="0.25">
      <c r="A31" s="151"/>
      <c r="B31" s="190"/>
      <c r="C31" s="211" t="s">
        <v>218</v>
      </c>
      <c r="D31" s="211" t="s">
        <v>219</v>
      </c>
      <c r="E31" s="211" t="s">
        <v>220</v>
      </c>
      <c r="F31" s="212" t="s">
        <v>192</v>
      </c>
      <c r="G31" s="223"/>
      <c r="H31" s="224">
        <v>0</v>
      </c>
      <c r="I31" s="224"/>
      <c r="J31" s="224">
        <v>0</v>
      </c>
      <c r="K31" s="224"/>
      <c r="L31" s="224">
        <v>0</v>
      </c>
      <c r="M31" s="224"/>
      <c r="N31" s="225">
        <v>1750</v>
      </c>
    </row>
    <row r="32" spans="1:14" s="47" customFormat="1" ht="38.25" x14ac:dyDescent="0.25">
      <c r="A32" s="151"/>
      <c r="B32" s="190"/>
      <c r="C32" s="211" t="s">
        <v>221</v>
      </c>
      <c r="D32" s="211" t="s">
        <v>213</v>
      </c>
      <c r="E32" s="211" t="s">
        <v>214</v>
      </c>
      <c r="F32" s="212" t="s">
        <v>192</v>
      </c>
      <c r="G32" s="223"/>
      <c r="H32" s="224">
        <v>0</v>
      </c>
      <c r="I32" s="224"/>
      <c r="J32" s="224">
        <v>0</v>
      </c>
      <c r="K32" s="224"/>
      <c r="L32" s="224">
        <v>0</v>
      </c>
      <c r="M32" s="224"/>
      <c r="N32" s="225">
        <v>12080</v>
      </c>
    </row>
    <row r="33" spans="1:14" s="47" customFormat="1" ht="25.5" x14ac:dyDescent="0.25">
      <c r="A33" s="151"/>
      <c r="B33" s="190"/>
      <c r="C33" s="191" t="s">
        <v>222</v>
      </c>
      <c r="D33" s="191" t="s">
        <v>213</v>
      </c>
      <c r="E33" s="191" t="s">
        <v>214</v>
      </c>
      <c r="F33" s="195" t="s">
        <v>215</v>
      </c>
      <c r="G33" s="219"/>
      <c r="H33" s="217">
        <v>0</v>
      </c>
      <c r="I33" s="217"/>
      <c r="J33" s="217">
        <v>12347.12</v>
      </c>
      <c r="K33" s="217"/>
      <c r="L33" s="217">
        <v>12347.12</v>
      </c>
      <c r="M33" s="217"/>
      <c r="N33" s="218">
        <v>12347.12</v>
      </c>
    </row>
    <row r="34" spans="1:14" x14ac:dyDescent="0.25">
      <c r="A34" s="154" t="s">
        <v>15</v>
      </c>
      <c r="B34" s="156" t="s">
        <v>135</v>
      </c>
      <c r="C34" s="192"/>
      <c r="D34" s="192"/>
      <c r="E34" s="192"/>
      <c r="F34" s="196"/>
      <c r="G34" s="75">
        <f t="shared" ref="G34:N34" si="1">+G27</f>
        <v>4942.88</v>
      </c>
      <c r="H34" s="76">
        <f t="shared" si="1"/>
        <v>0</v>
      </c>
      <c r="I34" s="76">
        <f t="shared" si="1"/>
        <v>8546.84</v>
      </c>
      <c r="J34" s="76">
        <f t="shared" si="1"/>
        <v>59774.12</v>
      </c>
      <c r="K34" s="76">
        <f t="shared" si="1"/>
        <v>16214.88</v>
      </c>
      <c r="L34" s="76">
        <f t="shared" si="1"/>
        <v>67442.240000000005</v>
      </c>
      <c r="M34" s="76">
        <f t="shared" si="1"/>
        <v>19610.88</v>
      </c>
      <c r="N34" s="77">
        <f t="shared" si="1"/>
        <v>88272.239999999991</v>
      </c>
    </row>
    <row r="35" spans="1:14" x14ac:dyDescent="0.25">
      <c r="A35" s="151" t="s">
        <v>22</v>
      </c>
      <c r="B35" s="157" t="s">
        <v>21</v>
      </c>
      <c r="C35" s="203"/>
      <c r="D35" s="203"/>
      <c r="E35" s="203"/>
      <c r="F35" s="205"/>
      <c r="G35" s="78">
        <v>6875.5</v>
      </c>
      <c r="H35" s="80">
        <f>SUM(H36:H47)</f>
        <v>1800</v>
      </c>
      <c r="I35" s="80">
        <v>18190.98</v>
      </c>
      <c r="J35" s="80">
        <f>SUM(J36:J47)</f>
        <v>24029.75</v>
      </c>
      <c r="K35" s="80">
        <v>21111.9</v>
      </c>
      <c r="L35" s="80">
        <f>SUM(L36:L47)</f>
        <v>30795.11</v>
      </c>
      <c r="M35" s="80">
        <v>27603.93</v>
      </c>
      <c r="N35" s="82">
        <f>SUM(N36:N47)</f>
        <v>53069.51</v>
      </c>
    </row>
    <row r="36" spans="1:14" ht="38.25" x14ac:dyDescent="0.25">
      <c r="A36" s="151"/>
      <c r="B36" s="226"/>
      <c r="C36" s="204" t="s">
        <v>223</v>
      </c>
      <c r="D36" s="204" t="s">
        <v>224</v>
      </c>
      <c r="E36" s="204" t="s">
        <v>225</v>
      </c>
      <c r="F36" s="206" t="s">
        <v>192</v>
      </c>
      <c r="G36" s="220"/>
      <c r="H36" s="221">
        <v>0</v>
      </c>
      <c r="I36" s="221"/>
      <c r="J36" s="221">
        <v>0</v>
      </c>
      <c r="K36" s="221"/>
      <c r="L36" s="221">
        <v>0</v>
      </c>
      <c r="M36" s="221"/>
      <c r="N36" s="222">
        <v>3000</v>
      </c>
    </row>
    <row r="37" spans="1:14" ht="25.5" x14ac:dyDescent="0.25">
      <c r="A37" s="151"/>
      <c r="B37" s="226"/>
      <c r="C37" s="211" t="s">
        <v>226</v>
      </c>
      <c r="D37" s="211" t="s">
        <v>224</v>
      </c>
      <c r="E37" s="211" t="s">
        <v>227</v>
      </c>
      <c r="F37" s="212" t="s">
        <v>192</v>
      </c>
      <c r="G37" s="223"/>
      <c r="H37" s="224">
        <v>0</v>
      </c>
      <c r="I37" s="224"/>
      <c r="J37" s="224">
        <v>590</v>
      </c>
      <c r="K37" s="224"/>
      <c r="L37" s="224">
        <v>619.76</v>
      </c>
      <c r="M37" s="224"/>
      <c r="N37" s="225">
        <v>708.7</v>
      </c>
    </row>
    <row r="38" spans="1:14" ht="38.25" x14ac:dyDescent="0.25">
      <c r="A38" s="151"/>
      <c r="B38" s="226"/>
      <c r="C38" s="211" t="s">
        <v>228</v>
      </c>
      <c r="D38" s="211" t="s">
        <v>224</v>
      </c>
      <c r="E38" s="211" t="s">
        <v>229</v>
      </c>
      <c r="F38" s="212" t="s">
        <v>192</v>
      </c>
      <c r="G38" s="223"/>
      <c r="H38" s="224">
        <v>0</v>
      </c>
      <c r="I38" s="224"/>
      <c r="J38" s="224">
        <v>1098.4000000000001</v>
      </c>
      <c r="K38" s="224"/>
      <c r="L38" s="224">
        <v>2798.4</v>
      </c>
      <c r="M38" s="224"/>
      <c r="N38" s="225">
        <v>2798.4</v>
      </c>
    </row>
    <row r="39" spans="1:14" ht="25.5" x14ac:dyDescent="0.25">
      <c r="A39" s="151"/>
      <c r="B39" s="226"/>
      <c r="C39" s="211" t="s">
        <v>230</v>
      </c>
      <c r="D39" s="211" t="s">
        <v>224</v>
      </c>
      <c r="E39" s="211" t="s">
        <v>231</v>
      </c>
      <c r="F39" s="212" t="s">
        <v>192</v>
      </c>
      <c r="G39" s="223"/>
      <c r="H39" s="224">
        <v>0</v>
      </c>
      <c r="I39" s="224"/>
      <c r="J39" s="224">
        <v>1159.81</v>
      </c>
      <c r="K39" s="224"/>
      <c r="L39" s="224">
        <v>1670.41</v>
      </c>
      <c r="M39" s="224"/>
      <c r="N39" s="225">
        <v>1805.41</v>
      </c>
    </row>
    <row r="40" spans="1:14" ht="25.5" x14ac:dyDescent="0.25">
      <c r="A40" s="151"/>
      <c r="B40" s="226"/>
      <c r="C40" s="211" t="s">
        <v>232</v>
      </c>
      <c r="D40" s="211" t="s">
        <v>224</v>
      </c>
      <c r="E40" s="211" t="s">
        <v>225</v>
      </c>
      <c r="F40" s="212" t="s">
        <v>192</v>
      </c>
      <c r="G40" s="223"/>
      <c r="H40" s="224">
        <v>0</v>
      </c>
      <c r="I40" s="224"/>
      <c r="J40" s="224">
        <v>0</v>
      </c>
      <c r="K40" s="224"/>
      <c r="L40" s="224">
        <v>0</v>
      </c>
      <c r="M40" s="224"/>
      <c r="N40" s="225">
        <v>300</v>
      </c>
    </row>
    <row r="41" spans="1:14" ht="25.5" x14ac:dyDescent="0.25">
      <c r="A41" s="151"/>
      <c r="B41" s="226"/>
      <c r="C41" s="211" t="s">
        <v>233</v>
      </c>
      <c r="D41" s="211" t="s">
        <v>224</v>
      </c>
      <c r="E41" s="211" t="s">
        <v>234</v>
      </c>
      <c r="F41" s="212" t="s">
        <v>206</v>
      </c>
      <c r="G41" s="223"/>
      <c r="H41" s="224">
        <v>0</v>
      </c>
      <c r="I41" s="224"/>
      <c r="J41" s="224">
        <v>1042.5</v>
      </c>
      <c r="K41" s="224"/>
      <c r="L41" s="224">
        <v>1537.5</v>
      </c>
      <c r="M41" s="224"/>
      <c r="N41" s="225">
        <v>5192</v>
      </c>
    </row>
    <row r="42" spans="1:14" ht="38.25" x14ac:dyDescent="0.25">
      <c r="A42" s="151"/>
      <c r="B42" s="226"/>
      <c r="C42" s="211" t="s">
        <v>235</v>
      </c>
      <c r="D42" s="211" t="s">
        <v>236</v>
      </c>
      <c r="E42" s="211" t="s">
        <v>237</v>
      </c>
      <c r="F42" s="212" t="s">
        <v>192</v>
      </c>
      <c r="G42" s="223"/>
      <c r="H42" s="224">
        <v>0</v>
      </c>
      <c r="I42" s="224"/>
      <c r="J42" s="224">
        <v>5204.04</v>
      </c>
      <c r="K42" s="224"/>
      <c r="L42" s="224">
        <v>5204.04</v>
      </c>
      <c r="M42" s="224"/>
      <c r="N42" s="225">
        <v>10720</v>
      </c>
    </row>
    <row r="43" spans="1:14" ht="25.5" x14ac:dyDescent="0.25">
      <c r="A43" s="151"/>
      <c r="B43" s="226"/>
      <c r="C43" s="211" t="s">
        <v>238</v>
      </c>
      <c r="D43" s="211" t="s">
        <v>224</v>
      </c>
      <c r="E43" s="211" t="s">
        <v>225</v>
      </c>
      <c r="F43" s="212" t="s">
        <v>192</v>
      </c>
      <c r="G43" s="223"/>
      <c r="H43" s="224">
        <v>0</v>
      </c>
      <c r="I43" s="224"/>
      <c r="J43" s="224">
        <v>420</v>
      </c>
      <c r="K43" s="224"/>
      <c r="L43" s="224">
        <v>480</v>
      </c>
      <c r="M43" s="224"/>
      <c r="N43" s="225">
        <v>2060</v>
      </c>
    </row>
    <row r="44" spans="1:14" ht="25.5" x14ac:dyDescent="0.25">
      <c r="A44" s="151"/>
      <c r="B44" s="226"/>
      <c r="C44" s="211" t="s">
        <v>239</v>
      </c>
      <c r="D44" s="211" t="s">
        <v>240</v>
      </c>
      <c r="E44" s="211" t="s">
        <v>241</v>
      </c>
      <c r="F44" s="212" t="s">
        <v>192</v>
      </c>
      <c r="G44" s="223"/>
      <c r="H44" s="224">
        <v>1800</v>
      </c>
      <c r="I44" s="224"/>
      <c r="J44" s="224">
        <v>3600</v>
      </c>
      <c r="K44" s="224"/>
      <c r="L44" s="224">
        <v>3600</v>
      </c>
      <c r="M44" s="224"/>
      <c r="N44" s="225">
        <v>5000</v>
      </c>
    </row>
    <row r="45" spans="1:14" ht="25.5" x14ac:dyDescent="0.25">
      <c r="A45" s="151"/>
      <c r="B45" s="226"/>
      <c r="C45" s="211" t="s">
        <v>242</v>
      </c>
      <c r="D45" s="211" t="s">
        <v>236</v>
      </c>
      <c r="E45" s="211" t="s">
        <v>243</v>
      </c>
      <c r="F45" s="212" t="s">
        <v>192</v>
      </c>
      <c r="G45" s="223"/>
      <c r="H45" s="224">
        <v>0</v>
      </c>
      <c r="I45" s="224"/>
      <c r="J45" s="224">
        <v>10915</v>
      </c>
      <c r="K45" s="224"/>
      <c r="L45" s="224">
        <v>13085</v>
      </c>
      <c r="M45" s="224"/>
      <c r="N45" s="225">
        <v>13085</v>
      </c>
    </row>
    <row r="46" spans="1:14" ht="25.5" x14ac:dyDescent="0.25">
      <c r="A46" s="151"/>
      <c r="B46" s="226"/>
      <c r="C46" s="211" t="s">
        <v>244</v>
      </c>
      <c r="D46" s="211" t="s">
        <v>224</v>
      </c>
      <c r="E46" s="211" t="s">
        <v>245</v>
      </c>
      <c r="F46" s="212" t="s">
        <v>215</v>
      </c>
      <c r="G46" s="223"/>
      <c r="H46" s="224">
        <v>0</v>
      </c>
      <c r="I46" s="224"/>
      <c r="J46" s="224">
        <v>0</v>
      </c>
      <c r="K46" s="224"/>
      <c r="L46" s="224">
        <v>0</v>
      </c>
      <c r="M46" s="224"/>
      <c r="N46" s="225">
        <v>1400</v>
      </c>
    </row>
    <row r="47" spans="1:14" ht="25.5" x14ac:dyDescent="0.25">
      <c r="A47" s="151"/>
      <c r="B47" s="226"/>
      <c r="C47" s="191" t="s">
        <v>246</v>
      </c>
      <c r="D47" s="191" t="s">
        <v>236</v>
      </c>
      <c r="E47" s="191" t="s">
        <v>243</v>
      </c>
      <c r="F47" s="195" t="s">
        <v>192</v>
      </c>
      <c r="G47" s="219"/>
      <c r="H47" s="217">
        <v>0</v>
      </c>
      <c r="I47" s="217"/>
      <c r="J47" s="217">
        <v>0</v>
      </c>
      <c r="K47" s="217"/>
      <c r="L47" s="217">
        <v>1800</v>
      </c>
      <c r="M47" s="217"/>
      <c r="N47" s="218">
        <v>7000</v>
      </c>
    </row>
    <row r="48" spans="1:14" ht="30" x14ac:dyDescent="0.25">
      <c r="A48" s="151" t="s">
        <v>24</v>
      </c>
      <c r="B48" s="157" t="s">
        <v>23</v>
      </c>
      <c r="C48" s="192"/>
      <c r="D48" s="192"/>
      <c r="E48" s="192"/>
      <c r="F48" s="196"/>
      <c r="G48" s="78"/>
      <c r="H48" s="80"/>
      <c r="I48" s="80"/>
      <c r="J48" s="80"/>
      <c r="K48" s="80"/>
      <c r="L48" s="80"/>
      <c r="M48" s="80"/>
      <c r="N48" s="82"/>
    </row>
    <row r="49" spans="1:14" x14ac:dyDescent="0.25">
      <c r="A49" s="151" t="s">
        <v>26</v>
      </c>
      <c r="B49" s="150" t="s">
        <v>25</v>
      </c>
      <c r="C49" s="152"/>
      <c r="D49" s="152"/>
      <c r="E49" s="152"/>
      <c r="F49" s="153"/>
      <c r="G49" s="78"/>
      <c r="H49" s="80"/>
      <c r="I49" s="80"/>
      <c r="J49" s="80"/>
      <c r="K49" s="80"/>
      <c r="L49" s="80"/>
      <c r="M49" s="80"/>
      <c r="N49" s="82"/>
    </row>
    <row r="50" spans="1:14" x14ac:dyDescent="0.25">
      <c r="A50" s="151" t="s">
        <v>28</v>
      </c>
      <c r="B50" s="150" t="s">
        <v>27</v>
      </c>
      <c r="C50" s="203"/>
      <c r="D50" s="203"/>
      <c r="E50" s="203"/>
      <c r="F50" s="205"/>
      <c r="G50" s="83"/>
      <c r="H50" s="85">
        <v>0</v>
      </c>
      <c r="I50" s="85"/>
      <c r="J50" s="85">
        <v>0</v>
      </c>
      <c r="K50" s="85"/>
      <c r="L50" s="85">
        <v>0</v>
      </c>
      <c r="M50" s="85">
        <v>229.91</v>
      </c>
      <c r="N50" s="87">
        <v>1000</v>
      </c>
    </row>
    <row r="51" spans="1:14" ht="25.5" x14ac:dyDescent="0.25">
      <c r="A51" s="151"/>
      <c r="B51" s="190"/>
      <c r="C51" s="193" t="s">
        <v>247</v>
      </c>
      <c r="D51" s="193" t="s">
        <v>248</v>
      </c>
      <c r="E51" s="193" t="s">
        <v>249</v>
      </c>
      <c r="F51" s="197" t="s">
        <v>192</v>
      </c>
      <c r="G51" s="83"/>
      <c r="H51" s="232">
        <v>0</v>
      </c>
      <c r="I51" s="85"/>
      <c r="J51" s="232">
        <v>0</v>
      </c>
      <c r="K51" s="85"/>
      <c r="L51" s="232">
        <v>0</v>
      </c>
      <c r="M51" s="85"/>
      <c r="N51" s="234">
        <v>1000</v>
      </c>
    </row>
    <row r="52" spans="1:14" x14ac:dyDescent="0.25">
      <c r="A52" s="151" t="s">
        <v>30</v>
      </c>
      <c r="B52" s="150" t="s">
        <v>29</v>
      </c>
      <c r="C52" s="193"/>
      <c r="D52" s="193"/>
      <c r="E52" s="193"/>
      <c r="F52" s="197"/>
      <c r="G52" s="83">
        <v>6127.11</v>
      </c>
      <c r="H52" s="85">
        <f>SUM(H53:H55)</f>
        <v>0.06</v>
      </c>
      <c r="I52" s="85">
        <v>6853.4</v>
      </c>
      <c r="J52" s="85">
        <f>SUM(J53:J55)</f>
        <v>0.25</v>
      </c>
      <c r="K52" s="85">
        <v>24191.77</v>
      </c>
      <c r="L52" s="85">
        <f>SUM(L53:L55)</f>
        <v>908.45</v>
      </c>
      <c r="M52" s="85">
        <v>24533.72</v>
      </c>
      <c r="N52" s="87">
        <f>SUM(N53:N55)</f>
        <v>10007</v>
      </c>
    </row>
    <row r="53" spans="1:14" ht="25.5" x14ac:dyDescent="0.25">
      <c r="A53" s="151"/>
      <c r="B53" s="190"/>
      <c r="C53" s="204" t="s">
        <v>250</v>
      </c>
      <c r="D53" s="204" t="s">
        <v>251</v>
      </c>
      <c r="E53" s="204" t="s">
        <v>252</v>
      </c>
      <c r="F53" s="206" t="s">
        <v>192</v>
      </c>
      <c r="G53" s="228"/>
      <c r="H53" s="235">
        <v>0.06</v>
      </c>
      <c r="I53" s="230"/>
      <c r="J53" s="235">
        <v>0.25</v>
      </c>
      <c r="K53" s="230"/>
      <c r="L53" s="235">
        <v>908.45</v>
      </c>
      <c r="M53" s="230"/>
      <c r="N53" s="236">
        <v>6007</v>
      </c>
    </row>
    <row r="54" spans="1:14" ht="38.25" x14ac:dyDescent="0.25">
      <c r="A54" s="151"/>
      <c r="B54" s="190"/>
      <c r="C54" s="211" t="s">
        <v>253</v>
      </c>
      <c r="D54" s="211" t="s">
        <v>254</v>
      </c>
      <c r="E54" s="211" t="s">
        <v>255</v>
      </c>
      <c r="F54" s="212" t="s">
        <v>192</v>
      </c>
      <c r="G54" s="237"/>
      <c r="H54" s="238">
        <v>0</v>
      </c>
      <c r="I54" s="239"/>
      <c r="J54" s="238">
        <v>0</v>
      </c>
      <c r="K54" s="239"/>
      <c r="L54" s="238">
        <v>0</v>
      </c>
      <c r="M54" s="239"/>
      <c r="N54" s="240">
        <v>1000</v>
      </c>
    </row>
    <row r="55" spans="1:14" ht="25.5" x14ac:dyDescent="0.25">
      <c r="A55" s="151"/>
      <c r="B55" s="190"/>
      <c r="C55" s="191" t="s">
        <v>256</v>
      </c>
      <c r="D55" s="191" t="s">
        <v>257</v>
      </c>
      <c r="E55" s="191" t="s">
        <v>258</v>
      </c>
      <c r="F55" s="195" t="s">
        <v>192</v>
      </c>
      <c r="G55" s="227"/>
      <c r="H55" s="231">
        <v>0</v>
      </c>
      <c r="I55" s="229"/>
      <c r="J55" s="231">
        <v>0</v>
      </c>
      <c r="K55" s="229"/>
      <c r="L55" s="231">
        <v>0</v>
      </c>
      <c r="M55" s="229"/>
      <c r="N55" s="233">
        <v>3000</v>
      </c>
    </row>
    <row r="56" spans="1:14" x14ac:dyDescent="0.25">
      <c r="A56" s="154" t="s">
        <v>20</v>
      </c>
      <c r="B56" s="156" t="s">
        <v>119</v>
      </c>
      <c r="C56" s="192"/>
      <c r="D56" s="192"/>
      <c r="E56" s="192"/>
      <c r="F56" s="196"/>
      <c r="G56" s="75">
        <f t="shared" ref="G56:N56" si="2">+G52+G50+G49+G48+G35</f>
        <v>13002.61</v>
      </c>
      <c r="H56" s="76">
        <f t="shared" si="2"/>
        <v>1800.06</v>
      </c>
      <c r="I56" s="76">
        <f t="shared" si="2"/>
        <v>25044.379999999997</v>
      </c>
      <c r="J56" s="76">
        <f t="shared" si="2"/>
        <v>24030</v>
      </c>
      <c r="K56" s="76">
        <f t="shared" si="2"/>
        <v>45303.67</v>
      </c>
      <c r="L56" s="76">
        <f t="shared" si="2"/>
        <v>31703.56</v>
      </c>
      <c r="M56" s="76">
        <f t="shared" si="2"/>
        <v>52367.56</v>
      </c>
      <c r="N56" s="77">
        <f t="shared" si="2"/>
        <v>64076.51</v>
      </c>
    </row>
    <row r="57" spans="1:14" x14ac:dyDescent="0.25">
      <c r="A57" s="151" t="s">
        <v>33</v>
      </c>
      <c r="B57" s="150" t="s">
        <v>32</v>
      </c>
      <c r="C57" s="152"/>
      <c r="D57" s="152"/>
      <c r="E57" s="152"/>
      <c r="F57" s="153"/>
      <c r="G57" s="83"/>
      <c r="H57" s="85"/>
      <c r="I57" s="85"/>
      <c r="J57" s="85"/>
      <c r="K57" s="85"/>
      <c r="L57" s="85"/>
      <c r="M57" s="85"/>
      <c r="N57" s="87"/>
    </row>
    <row r="58" spans="1:14" x14ac:dyDescent="0.25">
      <c r="A58" s="151" t="s">
        <v>34</v>
      </c>
      <c r="B58" s="150" t="s">
        <v>0</v>
      </c>
      <c r="C58" s="203"/>
      <c r="D58" s="203"/>
      <c r="E58" s="203"/>
      <c r="F58" s="205"/>
      <c r="G58" s="83"/>
      <c r="H58" s="85">
        <f>SUM(H59:H65)</f>
        <v>0</v>
      </c>
      <c r="I58" s="85"/>
      <c r="J58" s="85">
        <f>SUM(J59:J65)</f>
        <v>120560</v>
      </c>
      <c r="K58" s="85">
        <v>66895.259999999995</v>
      </c>
      <c r="L58" s="85">
        <f>SUM(L59:L65)</f>
        <v>182412.51</v>
      </c>
      <c r="M58" s="85">
        <v>66895.259999999995</v>
      </c>
      <c r="N58" s="87">
        <f>SUM(N59:N65)</f>
        <v>380558.19999999995</v>
      </c>
    </row>
    <row r="59" spans="1:14" ht="38.25" x14ac:dyDescent="0.25">
      <c r="A59" s="151"/>
      <c r="B59" s="190"/>
      <c r="C59" s="204" t="s">
        <v>259</v>
      </c>
      <c r="D59" s="204" t="s">
        <v>260</v>
      </c>
      <c r="E59" s="204" t="s">
        <v>261</v>
      </c>
      <c r="F59" s="206" t="s">
        <v>215</v>
      </c>
      <c r="G59" s="228"/>
      <c r="H59" s="235">
        <v>0</v>
      </c>
      <c r="I59" s="230"/>
      <c r="J59" s="235">
        <v>79922</v>
      </c>
      <c r="K59" s="230"/>
      <c r="L59" s="235">
        <v>79922</v>
      </c>
      <c r="M59" s="230"/>
      <c r="N59" s="236">
        <v>79922</v>
      </c>
    </row>
    <row r="60" spans="1:14" ht="38.25" x14ac:dyDescent="0.25">
      <c r="A60" s="151"/>
      <c r="B60" s="190"/>
      <c r="C60" s="211" t="s">
        <v>262</v>
      </c>
      <c r="D60" s="211" t="s">
        <v>260</v>
      </c>
      <c r="E60" s="211" t="s">
        <v>261</v>
      </c>
      <c r="F60" s="212" t="s">
        <v>215</v>
      </c>
      <c r="G60" s="237"/>
      <c r="H60" s="238">
        <v>0</v>
      </c>
      <c r="I60" s="239"/>
      <c r="J60" s="238">
        <v>20638</v>
      </c>
      <c r="K60" s="239"/>
      <c r="L60" s="238">
        <v>20638</v>
      </c>
      <c r="M60" s="239"/>
      <c r="N60" s="240">
        <v>20638</v>
      </c>
    </row>
    <row r="61" spans="1:14" ht="38.25" x14ac:dyDescent="0.25">
      <c r="A61" s="151"/>
      <c r="B61" s="190"/>
      <c r="C61" s="211" t="s">
        <v>263</v>
      </c>
      <c r="D61" s="211" t="s">
        <v>264</v>
      </c>
      <c r="E61" s="211" t="s">
        <v>265</v>
      </c>
      <c r="F61" s="212" t="s">
        <v>192</v>
      </c>
      <c r="G61" s="237"/>
      <c r="H61" s="238">
        <v>0</v>
      </c>
      <c r="I61" s="239"/>
      <c r="J61" s="238">
        <v>0</v>
      </c>
      <c r="K61" s="239"/>
      <c r="L61" s="238">
        <v>3605</v>
      </c>
      <c r="M61" s="239"/>
      <c r="N61" s="240">
        <v>3608</v>
      </c>
    </row>
    <row r="62" spans="1:14" ht="38.25" x14ac:dyDescent="0.25">
      <c r="A62" s="151"/>
      <c r="B62" s="190"/>
      <c r="C62" s="211" t="s">
        <v>266</v>
      </c>
      <c r="D62" s="211" t="s">
        <v>267</v>
      </c>
      <c r="E62" s="211" t="s">
        <v>268</v>
      </c>
      <c r="F62" s="212" t="s">
        <v>196</v>
      </c>
      <c r="G62" s="237"/>
      <c r="H62" s="238">
        <v>0</v>
      </c>
      <c r="I62" s="239"/>
      <c r="J62" s="238">
        <v>20000</v>
      </c>
      <c r="K62" s="239"/>
      <c r="L62" s="238">
        <v>20000</v>
      </c>
      <c r="M62" s="239"/>
      <c r="N62" s="240">
        <v>20000</v>
      </c>
    </row>
    <row r="63" spans="1:14" ht="38.25" x14ac:dyDescent="0.25">
      <c r="A63" s="151"/>
      <c r="B63" s="190"/>
      <c r="C63" s="211" t="s">
        <v>269</v>
      </c>
      <c r="D63" s="211" t="s">
        <v>260</v>
      </c>
      <c r="E63" s="211" t="s">
        <v>261</v>
      </c>
      <c r="F63" s="212" t="s">
        <v>196</v>
      </c>
      <c r="G63" s="237"/>
      <c r="H63" s="238">
        <v>0</v>
      </c>
      <c r="I63" s="239"/>
      <c r="J63" s="238">
        <v>0</v>
      </c>
      <c r="K63" s="239"/>
      <c r="L63" s="238">
        <v>33247.51</v>
      </c>
      <c r="M63" s="239"/>
      <c r="N63" s="240">
        <v>83811.09</v>
      </c>
    </row>
    <row r="64" spans="1:14" ht="38.25" x14ac:dyDescent="0.25">
      <c r="A64" s="151"/>
      <c r="B64" s="190"/>
      <c r="C64" s="211" t="s">
        <v>270</v>
      </c>
      <c r="D64" s="211" t="s">
        <v>260</v>
      </c>
      <c r="E64" s="211" t="s">
        <v>261</v>
      </c>
      <c r="F64" s="212" t="s">
        <v>196</v>
      </c>
      <c r="G64" s="237"/>
      <c r="H64" s="238">
        <v>0</v>
      </c>
      <c r="I64" s="239"/>
      <c r="J64" s="238">
        <v>0</v>
      </c>
      <c r="K64" s="239"/>
      <c r="L64" s="238">
        <v>25000</v>
      </c>
      <c r="M64" s="239"/>
      <c r="N64" s="240">
        <v>169579.11</v>
      </c>
    </row>
    <row r="65" spans="1:14" ht="38.25" x14ac:dyDescent="0.25">
      <c r="A65" s="151"/>
      <c r="B65" s="190"/>
      <c r="C65" s="191" t="s">
        <v>271</v>
      </c>
      <c r="D65" s="191" t="s">
        <v>267</v>
      </c>
      <c r="E65" s="191" t="s">
        <v>268</v>
      </c>
      <c r="F65" s="195" t="s">
        <v>192</v>
      </c>
      <c r="G65" s="227"/>
      <c r="H65" s="231">
        <v>0</v>
      </c>
      <c r="I65" s="229"/>
      <c r="J65" s="231">
        <v>0</v>
      </c>
      <c r="K65" s="229"/>
      <c r="L65" s="231">
        <v>0</v>
      </c>
      <c r="M65" s="229"/>
      <c r="N65" s="233">
        <v>3000</v>
      </c>
    </row>
    <row r="66" spans="1:14" x14ac:dyDescent="0.25">
      <c r="A66" s="151" t="s">
        <v>35</v>
      </c>
      <c r="B66" s="150" t="s">
        <v>1</v>
      </c>
      <c r="C66" s="192"/>
      <c r="D66" s="192"/>
      <c r="E66" s="192"/>
      <c r="F66" s="196"/>
      <c r="G66" s="83"/>
      <c r="H66" s="85"/>
      <c r="I66" s="85"/>
      <c r="J66" s="85"/>
      <c r="K66" s="85"/>
      <c r="L66" s="85"/>
      <c r="M66" s="85"/>
      <c r="N66" s="87"/>
    </row>
    <row r="67" spans="1:14" x14ac:dyDescent="0.25">
      <c r="A67" s="151" t="s">
        <v>37</v>
      </c>
      <c r="B67" s="150" t="s">
        <v>36</v>
      </c>
      <c r="C67" s="152"/>
      <c r="D67" s="152"/>
      <c r="E67" s="152"/>
      <c r="F67" s="153"/>
      <c r="G67" s="78"/>
      <c r="H67" s="80"/>
      <c r="I67" s="80"/>
      <c r="J67" s="80"/>
      <c r="K67" s="80"/>
      <c r="L67" s="80"/>
      <c r="M67" s="80"/>
      <c r="N67" s="82"/>
    </row>
    <row r="68" spans="1:14" x14ac:dyDescent="0.25">
      <c r="A68" s="151" t="s">
        <v>38</v>
      </c>
      <c r="B68" s="150" t="s">
        <v>2</v>
      </c>
      <c r="C68" s="203"/>
      <c r="D68" s="203"/>
      <c r="E68" s="203"/>
      <c r="F68" s="205"/>
      <c r="G68" s="78"/>
      <c r="H68" s="80">
        <v>0</v>
      </c>
      <c r="I68" s="80">
        <v>4445.6899999999996</v>
      </c>
      <c r="J68" s="80">
        <v>4063.77</v>
      </c>
      <c r="K68" s="80">
        <v>5477.69</v>
      </c>
      <c r="L68" s="80">
        <v>4579.7700000000004</v>
      </c>
      <c r="M68" s="80">
        <v>5477.69</v>
      </c>
      <c r="N68" s="82">
        <v>9402</v>
      </c>
    </row>
    <row r="69" spans="1:14" ht="25.5" x14ac:dyDescent="0.25">
      <c r="A69" s="151"/>
      <c r="B69" s="190"/>
      <c r="C69" s="193" t="s">
        <v>272</v>
      </c>
      <c r="D69" s="193" t="s">
        <v>273</v>
      </c>
      <c r="E69" s="193" t="s">
        <v>274</v>
      </c>
      <c r="F69" s="197" t="s">
        <v>192</v>
      </c>
      <c r="G69" s="78"/>
      <c r="H69" s="80">
        <v>0</v>
      </c>
      <c r="I69" s="80"/>
      <c r="J69" s="80">
        <v>4063.77</v>
      </c>
      <c r="K69" s="80"/>
      <c r="L69" s="80">
        <v>4579.7700000000004</v>
      </c>
      <c r="M69" s="80"/>
      <c r="N69" s="82">
        <v>9402</v>
      </c>
    </row>
    <row r="70" spans="1:14" x14ac:dyDescent="0.25">
      <c r="A70" s="154" t="s">
        <v>31</v>
      </c>
      <c r="B70" s="156" t="s">
        <v>118</v>
      </c>
      <c r="C70" s="192"/>
      <c r="D70" s="192"/>
      <c r="E70" s="192"/>
      <c r="F70" s="196"/>
      <c r="G70" s="75">
        <f t="shared" ref="G70:N70" si="3">+G68+G67+G66+G58+G57</f>
        <v>0</v>
      </c>
      <c r="H70" s="76">
        <f t="shared" si="3"/>
        <v>0</v>
      </c>
      <c r="I70" s="76">
        <f t="shared" si="3"/>
        <v>4445.6899999999996</v>
      </c>
      <c r="J70" s="76">
        <f t="shared" si="3"/>
        <v>124623.77</v>
      </c>
      <c r="K70" s="76">
        <f t="shared" si="3"/>
        <v>72372.95</v>
      </c>
      <c r="L70" s="76">
        <f t="shared" si="3"/>
        <v>186992.28</v>
      </c>
      <c r="M70" s="76">
        <f t="shared" si="3"/>
        <v>72372.95</v>
      </c>
      <c r="N70" s="77">
        <f t="shared" si="3"/>
        <v>389960.19999999995</v>
      </c>
    </row>
    <row r="71" spans="1:14" x14ac:dyDescent="0.25">
      <c r="A71" s="151" t="s">
        <v>41</v>
      </c>
      <c r="B71" s="150" t="s">
        <v>40</v>
      </c>
      <c r="C71" s="152"/>
      <c r="D71" s="152"/>
      <c r="E71" s="152"/>
      <c r="F71" s="153"/>
      <c r="G71" s="83"/>
      <c r="H71" s="85"/>
      <c r="I71" s="85"/>
      <c r="J71" s="85"/>
      <c r="K71" s="85"/>
      <c r="L71" s="85"/>
      <c r="M71" s="85"/>
      <c r="N71" s="87"/>
    </row>
    <row r="72" spans="1:14" x14ac:dyDescent="0.25">
      <c r="A72" s="151" t="s">
        <v>43</v>
      </c>
      <c r="B72" s="150" t="s">
        <v>42</v>
      </c>
      <c r="C72" s="152"/>
      <c r="D72" s="152"/>
      <c r="E72" s="152"/>
      <c r="F72" s="153"/>
      <c r="G72" s="83"/>
      <c r="H72" s="85"/>
      <c r="I72" s="85"/>
      <c r="J72" s="85"/>
      <c r="K72" s="85"/>
      <c r="L72" s="85"/>
      <c r="M72" s="85"/>
      <c r="N72" s="87"/>
    </row>
    <row r="73" spans="1:14" x14ac:dyDescent="0.25">
      <c r="A73" s="151" t="s">
        <v>45</v>
      </c>
      <c r="B73" s="150" t="s">
        <v>44</v>
      </c>
      <c r="C73" s="152"/>
      <c r="D73" s="152"/>
      <c r="E73" s="152"/>
      <c r="F73" s="153"/>
      <c r="G73" s="83"/>
      <c r="H73" s="85"/>
      <c r="I73" s="85"/>
      <c r="J73" s="85"/>
      <c r="K73" s="85"/>
      <c r="L73" s="85"/>
      <c r="M73" s="85"/>
      <c r="N73" s="87"/>
    </row>
    <row r="74" spans="1:14" x14ac:dyDescent="0.25">
      <c r="A74" s="151" t="s">
        <v>47</v>
      </c>
      <c r="B74" s="150" t="s">
        <v>46</v>
      </c>
      <c r="C74" s="152"/>
      <c r="D74" s="152"/>
      <c r="E74" s="152"/>
      <c r="F74" s="153"/>
      <c r="G74" s="83"/>
      <c r="H74" s="85"/>
      <c r="I74" s="85"/>
      <c r="J74" s="85"/>
      <c r="K74" s="85"/>
      <c r="L74" s="85"/>
      <c r="M74" s="85"/>
      <c r="N74" s="87"/>
    </row>
    <row r="75" spans="1:14" x14ac:dyDescent="0.25">
      <c r="A75" s="154" t="s">
        <v>39</v>
      </c>
      <c r="B75" s="155" t="s">
        <v>117</v>
      </c>
      <c r="C75" s="152"/>
      <c r="D75" s="152"/>
      <c r="E75" s="152"/>
      <c r="F75" s="153"/>
      <c r="G75" s="75">
        <f t="shared" ref="G75:N75" si="4">+G74+G73+G72+G71</f>
        <v>0</v>
      </c>
      <c r="H75" s="76">
        <f t="shared" si="4"/>
        <v>0</v>
      </c>
      <c r="I75" s="76">
        <f t="shared" si="4"/>
        <v>0</v>
      </c>
      <c r="J75" s="76">
        <f t="shared" si="4"/>
        <v>0</v>
      </c>
      <c r="K75" s="76">
        <f t="shared" si="4"/>
        <v>0</v>
      </c>
      <c r="L75" s="76">
        <f t="shared" si="4"/>
        <v>0</v>
      </c>
      <c r="M75" s="76">
        <f t="shared" si="4"/>
        <v>0</v>
      </c>
      <c r="N75" s="77">
        <f t="shared" si="4"/>
        <v>0</v>
      </c>
    </row>
    <row r="76" spans="1:14" x14ac:dyDescent="0.25">
      <c r="A76" s="151" t="s">
        <v>50</v>
      </c>
      <c r="B76" s="150" t="s">
        <v>49</v>
      </c>
      <c r="C76" s="152"/>
      <c r="D76" s="152"/>
      <c r="E76" s="152"/>
      <c r="F76" s="153"/>
      <c r="G76" s="83"/>
      <c r="H76" s="85"/>
      <c r="I76" s="85"/>
      <c r="J76" s="85"/>
      <c r="K76" s="85"/>
      <c r="L76" s="85"/>
      <c r="M76" s="85"/>
      <c r="N76" s="87"/>
    </row>
    <row r="77" spans="1:14" x14ac:dyDescent="0.25">
      <c r="A77" s="151" t="s">
        <v>52</v>
      </c>
      <c r="B77" s="150" t="s">
        <v>51</v>
      </c>
      <c r="C77" s="152"/>
      <c r="D77" s="152"/>
      <c r="E77" s="152"/>
      <c r="F77" s="153"/>
      <c r="G77" s="83"/>
      <c r="H77" s="85"/>
      <c r="I77" s="85"/>
      <c r="J77" s="85"/>
      <c r="K77" s="85"/>
      <c r="L77" s="85"/>
      <c r="M77" s="85"/>
      <c r="N77" s="87"/>
    </row>
    <row r="78" spans="1:14" x14ac:dyDescent="0.25">
      <c r="A78" s="151" t="s">
        <v>54</v>
      </c>
      <c r="B78" s="150" t="s">
        <v>53</v>
      </c>
      <c r="C78" s="152"/>
      <c r="D78" s="152"/>
      <c r="E78" s="152"/>
      <c r="F78" s="153"/>
      <c r="G78" s="83"/>
      <c r="H78" s="85"/>
      <c r="I78" s="85"/>
      <c r="J78" s="85"/>
      <c r="K78" s="85"/>
      <c r="L78" s="85"/>
      <c r="M78" s="85"/>
      <c r="N78" s="87"/>
    </row>
    <row r="79" spans="1:14" x14ac:dyDescent="0.25">
      <c r="A79" s="151" t="s">
        <v>56</v>
      </c>
      <c r="B79" s="150" t="s">
        <v>55</v>
      </c>
      <c r="C79" s="152"/>
      <c r="D79" s="152"/>
      <c r="E79" s="152"/>
      <c r="F79" s="153"/>
      <c r="G79" s="83"/>
      <c r="H79" s="85"/>
      <c r="I79" s="85"/>
      <c r="J79" s="85"/>
      <c r="K79" s="85"/>
      <c r="L79" s="85"/>
      <c r="M79" s="85"/>
      <c r="N79" s="87"/>
    </row>
    <row r="80" spans="1:14" x14ac:dyDescent="0.25">
      <c r="A80" s="154" t="s">
        <v>48</v>
      </c>
      <c r="B80" s="156" t="s">
        <v>116</v>
      </c>
      <c r="C80" s="152"/>
      <c r="D80" s="152"/>
      <c r="E80" s="152"/>
      <c r="F80" s="153"/>
      <c r="G80" s="75">
        <f t="shared" ref="G80:N80" si="5">+G79+G78+G77+G76</f>
        <v>0</v>
      </c>
      <c r="H80" s="76">
        <f t="shared" si="5"/>
        <v>0</v>
      </c>
      <c r="I80" s="76">
        <f t="shared" si="5"/>
        <v>0</v>
      </c>
      <c r="J80" s="76">
        <f t="shared" si="5"/>
        <v>0</v>
      </c>
      <c r="K80" s="76">
        <f t="shared" si="5"/>
        <v>0</v>
      </c>
      <c r="L80" s="76">
        <f t="shared" si="5"/>
        <v>0</v>
      </c>
      <c r="M80" s="76">
        <f t="shared" si="5"/>
        <v>0</v>
      </c>
      <c r="N80" s="77">
        <f t="shared" si="5"/>
        <v>0</v>
      </c>
    </row>
    <row r="81" spans="1:14" x14ac:dyDescent="0.25">
      <c r="A81" s="151" t="s">
        <v>59</v>
      </c>
      <c r="B81" s="150" t="s">
        <v>58</v>
      </c>
      <c r="C81" s="203"/>
      <c r="D81" s="203"/>
      <c r="E81" s="203"/>
      <c r="F81" s="205"/>
      <c r="G81" s="83">
        <v>25809.97</v>
      </c>
      <c r="H81" s="85">
        <f>SUM(H82:H88)</f>
        <v>25533.200000000001</v>
      </c>
      <c r="I81" s="85">
        <v>50281.279999999999</v>
      </c>
      <c r="J81" s="85">
        <f>SUM(J82:J88)</f>
        <v>44094.619999999995</v>
      </c>
      <c r="K81" s="85">
        <v>73381.850000000006</v>
      </c>
      <c r="L81" s="85">
        <f>SUM(L82:L88)</f>
        <v>70356.489999999991</v>
      </c>
      <c r="M81" s="85">
        <v>102909.26</v>
      </c>
      <c r="N81" s="87">
        <f>SUM(N82:N88)</f>
        <v>158600</v>
      </c>
    </row>
    <row r="82" spans="1:14" ht="38.25" x14ac:dyDescent="0.25">
      <c r="A82" s="151"/>
      <c r="B82" s="190"/>
      <c r="C82" s="204" t="s">
        <v>275</v>
      </c>
      <c r="D82" s="204" t="s">
        <v>276</v>
      </c>
      <c r="E82" s="204" t="s">
        <v>277</v>
      </c>
      <c r="F82" s="206" t="s">
        <v>278</v>
      </c>
      <c r="G82" s="228"/>
      <c r="H82" s="235">
        <v>2735.19</v>
      </c>
      <c r="I82" s="230"/>
      <c r="J82" s="235">
        <v>4723.17</v>
      </c>
      <c r="K82" s="230"/>
      <c r="L82" s="235">
        <v>6737.87</v>
      </c>
      <c r="M82" s="230"/>
      <c r="N82" s="236">
        <v>40000</v>
      </c>
    </row>
    <row r="83" spans="1:14" ht="38.25" x14ac:dyDescent="0.25">
      <c r="A83" s="151"/>
      <c r="B83" s="190"/>
      <c r="C83" s="211" t="s">
        <v>279</v>
      </c>
      <c r="D83" s="211" t="s">
        <v>280</v>
      </c>
      <c r="E83" s="211" t="s">
        <v>281</v>
      </c>
      <c r="F83" s="212" t="s">
        <v>278</v>
      </c>
      <c r="G83" s="237"/>
      <c r="H83" s="238">
        <v>8373.34</v>
      </c>
      <c r="I83" s="239"/>
      <c r="J83" s="238">
        <v>13852.76</v>
      </c>
      <c r="K83" s="239"/>
      <c r="L83" s="238">
        <v>19219.68</v>
      </c>
      <c r="M83" s="239"/>
      <c r="N83" s="240">
        <v>45000</v>
      </c>
    </row>
    <row r="84" spans="1:14" ht="25.5" x14ac:dyDescent="0.25">
      <c r="A84" s="151"/>
      <c r="B84" s="190"/>
      <c r="C84" s="211" t="s">
        <v>282</v>
      </c>
      <c r="D84" s="211" t="s">
        <v>283</v>
      </c>
      <c r="E84" s="211" t="s">
        <v>284</v>
      </c>
      <c r="F84" s="212" t="s">
        <v>192</v>
      </c>
      <c r="G84" s="237"/>
      <c r="H84" s="238">
        <v>544</v>
      </c>
      <c r="I84" s="239"/>
      <c r="J84" s="238">
        <v>916.6</v>
      </c>
      <c r="K84" s="239"/>
      <c r="L84" s="238">
        <v>8196.6</v>
      </c>
      <c r="M84" s="239"/>
      <c r="N84" s="240">
        <v>15000</v>
      </c>
    </row>
    <row r="85" spans="1:14" ht="25.5" x14ac:dyDescent="0.25">
      <c r="A85" s="151"/>
      <c r="B85" s="190"/>
      <c r="C85" s="211" t="s">
        <v>285</v>
      </c>
      <c r="D85" s="211" t="s">
        <v>286</v>
      </c>
      <c r="E85" s="211" t="s">
        <v>287</v>
      </c>
      <c r="F85" s="212" t="s">
        <v>278</v>
      </c>
      <c r="G85" s="237"/>
      <c r="H85" s="238">
        <v>115.77</v>
      </c>
      <c r="I85" s="239"/>
      <c r="J85" s="238">
        <v>231.54</v>
      </c>
      <c r="K85" s="239"/>
      <c r="L85" s="238">
        <v>347.31</v>
      </c>
      <c r="M85" s="239"/>
      <c r="N85" s="240">
        <v>2000</v>
      </c>
    </row>
    <row r="86" spans="1:14" ht="25.5" x14ac:dyDescent="0.25">
      <c r="A86" s="151"/>
      <c r="B86" s="190"/>
      <c r="C86" s="211" t="s">
        <v>288</v>
      </c>
      <c r="D86" s="211" t="s">
        <v>286</v>
      </c>
      <c r="E86" s="211" t="s">
        <v>287</v>
      </c>
      <c r="F86" s="212" t="s">
        <v>278</v>
      </c>
      <c r="G86" s="237"/>
      <c r="H86" s="238">
        <v>1779</v>
      </c>
      <c r="I86" s="239"/>
      <c r="J86" s="238">
        <v>3558</v>
      </c>
      <c r="K86" s="239"/>
      <c r="L86" s="238">
        <v>5337</v>
      </c>
      <c r="M86" s="239"/>
      <c r="N86" s="240">
        <v>6600</v>
      </c>
    </row>
    <row r="87" spans="1:14" ht="25.5" x14ac:dyDescent="0.25">
      <c r="A87" s="151"/>
      <c r="B87" s="190"/>
      <c r="C87" s="211" t="s">
        <v>289</v>
      </c>
      <c r="D87" s="211" t="s">
        <v>290</v>
      </c>
      <c r="E87" s="211" t="s">
        <v>291</v>
      </c>
      <c r="F87" s="212" t="s">
        <v>192</v>
      </c>
      <c r="G87" s="237"/>
      <c r="H87" s="238">
        <v>11985.9</v>
      </c>
      <c r="I87" s="239"/>
      <c r="J87" s="238">
        <v>20812.55</v>
      </c>
      <c r="K87" s="239"/>
      <c r="L87" s="238">
        <v>30518.03</v>
      </c>
      <c r="M87" s="239"/>
      <c r="N87" s="240">
        <v>45000</v>
      </c>
    </row>
    <row r="88" spans="1:14" ht="25.5" x14ac:dyDescent="0.25">
      <c r="A88" s="151"/>
      <c r="B88" s="190"/>
      <c r="C88" s="191" t="s">
        <v>292</v>
      </c>
      <c r="D88" s="191" t="s">
        <v>293</v>
      </c>
      <c r="E88" s="191" t="s">
        <v>294</v>
      </c>
      <c r="F88" s="195" t="s">
        <v>192</v>
      </c>
      <c r="G88" s="227"/>
      <c r="H88" s="231">
        <v>0</v>
      </c>
      <c r="I88" s="229"/>
      <c r="J88" s="231">
        <v>0</v>
      </c>
      <c r="K88" s="229"/>
      <c r="L88" s="231">
        <v>0</v>
      </c>
      <c r="M88" s="229"/>
      <c r="N88" s="233">
        <v>5000</v>
      </c>
    </row>
    <row r="89" spans="1:14" x14ac:dyDescent="0.25">
      <c r="A89" s="151" t="s">
        <v>61</v>
      </c>
      <c r="B89" s="150" t="s">
        <v>60</v>
      </c>
      <c r="C89" s="193"/>
      <c r="D89" s="193"/>
      <c r="E89" s="193"/>
      <c r="F89" s="197"/>
      <c r="G89" s="83"/>
      <c r="H89" s="85">
        <f>SUM(H90:H91)</f>
        <v>0</v>
      </c>
      <c r="I89" s="85">
        <v>90.23</v>
      </c>
      <c r="J89" s="85">
        <f>SUM(J90:J91)</f>
        <v>747.22</v>
      </c>
      <c r="K89" s="85">
        <v>1187.97</v>
      </c>
      <c r="L89" s="85">
        <f>SUM(L90:L91)</f>
        <v>785.94</v>
      </c>
      <c r="M89" s="85">
        <v>3353.52</v>
      </c>
      <c r="N89" s="87">
        <f>SUM(N90:N91)</f>
        <v>29524.84</v>
      </c>
    </row>
    <row r="90" spans="1:14" ht="25.5" x14ac:dyDescent="0.25">
      <c r="A90" s="151"/>
      <c r="B90" s="190"/>
      <c r="C90" s="204" t="s">
        <v>295</v>
      </c>
      <c r="D90" s="204" t="s">
        <v>296</v>
      </c>
      <c r="E90" s="204" t="s">
        <v>297</v>
      </c>
      <c r="F90" s="206" t="s">
        <v>192</v>
      </c>
      <c r="G90" s="228"/>
      <c r="H90" s="235">
        <v>0</v>
      </c>
      <c r="I90" s="230"/>
      <c r="J90" s="235">
        <v>0</v>
      </c>
      <c r="K90" s="230"/>
      <c r="L90" s="235">
        <v>0</v>
      </c>
      <c r="M90" s="230"/>
      <c r="N90" s="236">
        <v>3000</v>
      </c>
    </row>
    <row r="91" spans="1:14" ht="25.5" x14ac:dyDescent="0.25">
      <c r="A91" s="151"/>
      <c r="B91" s="190"/>
      <c r="C91" s="191" t="s">
        <v>298</v>
      </c>
      <c r="D91" s="191" t="s">
        <v>299</v>
      </c>
      <c r="E91" s="191" t="s">
        <v>300</v>
      </c>
      <c r="F91" s="195" t="s">
        <v>192</v>
      </c>
      <c r="G91" s="227"/>
      <c r="H91" s="231">
        <v>0</v>
      </c>
      <c r="I91" s="229"/>
      <c r="J91" s="231">
        <v>747.22</v>
      </c>
      <c r="K91" s="229"/>
      <c r="L91" s="231">
        <v>785.94</v>
      </c>
      <c r="M91" s="229"/>
      <c r="N91" s="233">
        <v>26524.84</v>
      </c>
    </row>
    <row r="92" spans="1:14" x14ac:dyDescent="0.25">
      <c r="A92" s="154" t="s">
        <v>57</v>
      </c>
      <c r="B92" s="155" t="s">
        <v>115</v>
      </c>
      <c r="C92" s="241"/>
      <c r="D92" s="241"/>
      <c r="E92" s="241"/>
      <c r="F92" s="242"/>
      <c r="G92" s="158">
        <f t="shared" ref="G92:N92" si="6">+G89+G81</f>
        <v>25809.97</v>
      </c>
      <c r="H92" s="159">
        <f t="shared" si="6"/>
        <v>25533.200000000001</v>
      </c>
      <c r="I92" s="159">
        <f t="shared" si="6"/>
        <v>50371.51</v>
      </c>
      <c r="J92" s="159">
        <f t="shared" si="6"/>
        <v>44841.84</v>
      </c>
      <c r="K92" s="159">
        <f t="shared" si="6"/>
        <v>74569.820000000007</v>
      </c>
      <c r="L92" s="159">
        <f t="shared" si="6"/>
        <v>71142.429999999993</v>
      </c>
      <c r="M92" s="159">
        <f t="shared" si="6"/>
        <v>106262.78</v>
      </c>
      <c r="N92" s="160">
        <f t="shared" si="6"/>
        <v>188124.84</v>
      </c>
    </row>
    <row r="93" spans="1:14" ht="17.25" x14ac:dyDescent="0.25">
      <c r="A93" s="161" t="s">
        <v>121</v>
      </c>
      <c r="B93" s="51" t="s">
        <v>144</v>
      </c>
      <c r="C93" s="51"/>
      <c r="D93" s="51"/>
      <c r="E93" s="51"/>
      <c r="F93" s="51"/>
      <c r="G93" s="93"/>
      <c r="H93" s="94">
        <v>0</v>
      </c>
      <c r="I93" s="94"/>
      <c r="J93" s="94">
        <v>0</v>
      </c>
      <c r="K93" s="95"/>
      <c r="L93" s="95">
        <v>0</v>
      </c>
      <c r="M93" s="95"/>
      <c r="N93" s="96">
        <v>0</v>
      </c>
    </row>
    <row r="94" spans="1:14" s="37" customFormat="1" x14ac:dyDescent="0.25">
      <c r="A94" s="270" t="s">
        <v>155</v>
      </c>
      <c r="B94" s="271"/>
      <c r="C94" s="141"/>
      <c r="D94" s="141"/>
      <c r="E94" s="141"/>
      <c r="F94" s="141"/>
      <c r="G94" s="97">
        <f t="shared" ref="G94:N94" si="7">+G93+G92+G80+G75+G70+G56+G34+G26</f>
        <v>75313.58</v>
      </c>
      <c r="H94" s="98">
        <f t="shared" si="7"/>
        <v>45889.89</v>
      </c>
      <c r="I94" s="98">
        <f t="shared" si="7"/>
        <v>244151.61</v>
      </c>
      <c r="J94" s="98">
        <f t="shared" si="7"/>
        <v>394482.38999999996</v>
      </c>
      <c r="K94" s="98">
        <f t="shared" si="7"/>
        <v>404314.72000000003</v>
      </c>
      <c r="L94" s="98">
        <f t="shared" si="7"/>
        <v>512457.11</v>
      </c>
      <c r="M94" s="98">
        <f t="shared" si="7"/>
        <v>580612.1399999999</v>
      </c>
      <c r="N94" s="99">
        <f t="shared" si="7"/>
        <v>1135720.7999999998</v>
      </c>
    </row>
    <row r="95" spans="1:14" x14ac:dyDescent="0.25">
      <c r="A95" s="4" t="s">
        <v>160</v>
      </c>
      <c r="B95" s="3"/>
      <c r="C95" s="142"/>
      <c r="D95" s="142"/>
      <c r="E95" s="142"/>
      <c r="F95" s="142"/>
      <c r="G95" s="16"/>
      <c r="H95" s="100">
        <v>0</v>
      </c>
      <c r="I95" s="17"/>
      <c r="J95" s="100">
        <v>0</v>
      </c>
      <c r="K95" s="17"/>
      <c r="L95" s="100">
        <v>0</v>
      </c>
      <c r="M95" s="17"/>
      <c r="N95" s="102">
        <v>0</v>
      </c>
    </row>
    <row r="96" spans="1:14" x14ac:dyDescent="0.25">
      <c r="A96" s="270" t="s">
        <v>133</v>
      </c>
      <c r="B96" s="271"/>
      <c r="C96" s="141"/>
      <c r="D96" s="141"/>
      <c r="E96" s="141"/>
      <c r="F96" s="141"/>
      <c r="G96" s="97">
        <f>+G94+G14</f>
        <v>495479.91000000003</v>
      </c>
      <c r="H96" s="98">
        <f>+H94+H14</f>
        <v>360460.84</v>
      </c>
      <c r="I96" s="98">
        <f>+I94+G14</f>
        <v>664317.93999999994</v>
      </c>
      <c r="J96" s="98">
        <f>+J94+H14</f>
        <v>709053.34</v>
      </c>
      <c r="K96" s="98">
        <f>+K94+G14</f>
        <v>824481.05</v>
      </c>
      <c r="L96" s="98">
        <f>+L94+H14</f>
        <v>827028.06</v>
      </c>
      <c r="M96" s="98">
        <f>+M94+G14</f>
        <v>1000778.47</v>
      </c>
      <c r="N96" s="99">
        <f>+N94+H14</f>
        <v>1450291.7499999998</v>
      </c>
    </row>
    <row r="97" spans="1:14" x14ac:dyDescent="0.25">
      <c r="A97" s="4" t="s">
        <v>161</v>
      </c>
      <c r="B97" s="3"/>
      <c r="C97" s="142"/>
      <c r="D97" s="142"/>
      <c r="E97" s="142"/>
      <c r="F97" s="142"/>
      <c r="G97" s="16"/>
      <c r="H97" s="101">
        <f>+H95+$H15</f>
        <v>0</v>
      </c>
      <c r="I97" s="17"/>
      <c r="J97" s="101">
        <f>+J95+$H15</f>
        <v>0</v>
      </c>
      <c r="K97" s="17"/>
      <c r="L97" s="101">
        <f>+L95+$H15</f>
        <v>0</v>
      </c>
      <c r="M97" s="17"/>
      <c r="N97" s="101">
        <f>+N95+$H15</f>
        <v>0</v>
      </c>
    </row>
    <row r="98" spans="1:14" ht="18.95" customHeight="1" x14ac:dyDescent="0.25">
      <c r="B98" s="53"/>
      <c r="C98" s="53"/>
      <c r="D98" s="53"/>
      <c r="E98" s="53"/>
      <c r="F98" s="53"/>
      <c r="G98" s="52"/>
      <c r="H98" s="52"/>
      <c r="I98" s="52"/>
      <c r="J98" s="52"/>
      <c r="K98" s="52"/>
      <c r="L98" s="52"/>
      <c r="M98" s="52"/>
      <c r="N98" s="52"/>
    </row>
    <row r="99" spans="1:14" ht="21" customHeight="1" x14ac:dyDescent="0.25">
      <c r="A99" s="267" t="s">
        <v>130</v>
      </c>
      <c r="B99" s="272" t="s">
        <v>131</v>
      </c>
      <c r="C99" s="272" t="s">
        <v>169</v>
      </c>
      <c r="D99" s="272" t="s">
        <v>170</v>
      </c>
      <c r="E99" s="272" t="s">
        <v>171</v>
      </c>
      <c r="F99" s="267" t="s">
        <v>172</v>
      </c>
      <c r="G99" s="265" t="s">
        <v>122</v>
      </c>
      <c r="H99" s="265"/>
      <c r="I99" s="265"/>
      <c r="J99" s="265"/>
      <c r="K99" s="265"/>
      <c r="L99" s="265"/>
      <c r="M99" s="265"/>
      <c r="N99" s="266"/>
    </row>
    <row r="100" spans="1:14" ht="33" customHeight="1" x14ac:dyDescent="0.25">
      <c r="A100" s="276"/>
      <c r="B100" s="268"/>
      <c r="C100" s="268"/>
      <c r="D100" s="268"/>
      <c r="E100" s="268"/>
      <c r="F100" s="268"/>
      <c r="G100" s="259" t="s">
        <v>177</v>
      </c>
      <c r="H100" s="260"/>
      <c r="I100" s="8" t="s">
        <v>178</v>
      </c>
      <c r="J100" s="7"/>
      <c r="K100" s="6" t="s">
        <v>179</v>
      </c>
      <c r="L100" s="7"/>
      <c r="M100" s="6" t="s">
        <v>180</v>
      </c>
      <c r="N100" s="5"/>
    </row>
    <row r="101" spans="1:14" ht="37.5" customHeight="1" x14ac:dyDescent="0.25">
      <c r="A101" s="277"/>
      <c r="B101" s="273"/>
      <c r="C101" s="273"/>
      <c r="D101" s="273"/>
      <c r="E101" s="273"/>
      <c r="F101" s="269"/>
      <c r="G101" s="29" t="s">
        <v>143</v>
      </c>
      <c r="H101" s="28" t="s">
        <v>182</v>
      </c>
      <c r="I101" s="29" t="s">
        <v>143</v>
      </c>
      <c r="J101" s="28" t="s">
        <v>182</v>
      </c>
      <c r="K101" s="29" t="s">
        <v>143</v>
      </c>
      <c r="L101" s="28" t="s">
        <v>182</v>
      </c>
      <c r="M101" s="29" t="s">
        <v>143</v>
      </c>
      <c r="N101" s="30" t="s">
        <v>4</v>
      </c>
    </row>
    <row r="102" spans="1:14" x14ac:dyDescent="0.25">
      <c r="A102" s="151" t="s">
        <v>64</v>
      </c>
      <c r="B102" s="150" t="s">
        <v>63</v>
      </c>
      <c r="C102" s="194"/>
      <c r="D102" s="194"/>
      <c r="E102" s="194"/>
      <c r="F102" s="244"/>
      <c r="G102" s="162">
        <v>21771.59</v>
      </c>
      <c r="H102" s="163">
        <f>SUM(H103:H113)</f>
        <v>30548.9</v>
      </c>
      <c r="I102" s="163">
        <v>52012.75</v>
      </c>
      <c r="J102" s="163">
        <f>SUM(J103:J113)</f>
        <v>57718.92</v>
      </c>
      <c r="K102" s="163">
        <v>75893.83</v>
      </c>
      <c r="L102" s="163">
        <f>SUM(L103:L113)</f>
        <v>82092.409999999989</v>
      </c>
      <c r="M102" s="163">
        <v>111796.77</v>
      </c>
      <c r="N102" s="164">
        <f>SUM(N103:N113)</f>
        <v>110544.78</v>
      </c>
    </row>
    <row r="103" spans="1:14" ht="25.5" x14ac:dyDescent="0.25">
      <c r="A103" s="151"/>
      <c r="B103" s="190"/>
      <c r="C103" s="204" t="s">
        <v>301</v>
      </c>
      <c r="D103" s="204" t="s">
        <v>302</v>
      </c>
      <c r="E103" s="204" t="s">
        <v>303</v>
      </c>
      <c r="F103" s="206" t="s">
        <v>278</v>
      </c>
      <c r="G103" s="228"/>
      <c r="H103" s="235">
        <v>0</v>
      </c>
      <c r="I103" s="230"/>
      <c r="J103" s="235">
        <v>0</v>
      </c>
      <c r="K103" s="230"/>
      <c r="L103" s="235">
        <v>0</v>
      </c>
      <c r="M103" s="230"/>
      <c r="N103" s="236">
        <v>1000</v>
      </c>
    </row>
    <row r="104" spans="1:14" ht="51" x14ac:dyDescent="0.25">
      <c r="A104" s="151"/>
      <c r="B104" s="190"/>
      <c r="C104" s="211" t="s">
        <v>304</v>
      </c>
      <c r="D104" s="211" t="s">
        <v>305</v>
      </c>
      <c r="E104" s="211" t="s">
        <v>306</v>
      </c>
      <c r="F104" s="212" t="s">
        <v>278</v>
      </c>
      <c r="G104" s="237"/>
      <c r="H104" s="238">
        <v>0</v>
      </c>
      <c r="I104" s="239"/>
      <c r="J104" s="238">
        <v>0</v>
      </c>
      <c r="K104" s="239"/>
      <c r="L104" s="238">
        <v>0</v>
      </c>
      <c r="M104" s="239"/>
      <c r="N104" s="240">
        <v>700</v>
      </c>
    </row>
    <row r="105" spans="1:14" ht="38.25" x14ac:dyDescent="0.25">
      <c r="A105" s="151"/>
      <c r="B105" s="190"/>
      <c r="C105" s="211" t="s">
        <v>307</v>
      </c>
      <c r="D105" s="211" t="s">
        <v>305</v>
      </c>
      <c r="E105" s="211" t="s">
        <v>308</v>
      </c>
      <c r="F105" s="212" t="s">
        <v>278</v>
      </c>
      <c r="G105" s="237"/>
      <c r="H105" s="238">
        <v>0</v>
      </c>
      <c r="I105" s="239"/>
      <c r="J105" s="238">
        <v>0</v>
      </c>
      <c r="K105" s="239"/>
      <c r="L105" s="238">
        <v>1557.76</v>
      </c>
      <c r="M105" s="239"/>
      <c r="N105" s="240">
        <v>1560</v>
      </c>
    </row>
    <row r="106" spans="1:14" ht="38.25" x14ac:dyDescent="0.25">
      <c r="A106" s="151"/>
      <c r="B106" s="190"/>
      <c r="C106" s="211" t="s">
        <v>309</v>
      </c>
      <c r="D106" s="211" t="s">
        <v>310</v>
      </c>
      <c r="E106" s="211" t="s">
        <v>311</v>
      </c>
      <c r="F106" s="212" t="s">
        <v>278</v>
      </c>
      <c r="G106" s="237"/>
      <c r="H106" s="238">
        <v>0</v>
      </c>
      <c r="I106" s="239"/>
      <c r="J106" s="238">
        <v>0</v>
      </c>
      <c r="K106" s="239"/>
      <c r="L106" s="238">
        <v>0</v>
      </c>
      <c r="M106" s="239"/>
      <c r="N106" s="240">
        <v>500</v>
      </c>
    </row>
    <row r="107" spans="1:14" ht="38.25" x14ac:dyDescent="0.25">
      <c r="A107" s="151"/>
      <c r="B107" s="190"/>
      <c r="C107" s="211" t="s">
        <v>312</v>
      </c>
      <c r="D107" s="211" t="s">
        <v>305</v>
      </c>
      <c r="E107" s="211" t="s">
        <v>308</v>
      </c>
      <c r="F107" s="212" t="s">
        <v>278</v>
      </c>
      <c r="G107" s="237"/>
      <c r="H107" s="238">
        <v>1817.1</v>
      </c>
      <c r="I107" s="239"/>
      <c r="J107" s="238">
        <v>2464.41</v>
      </c>
      <c r="K107" s="239"/>
      <c r="L107" s="238">
        <v>3611.22</v>
      </c>
      <c r="M107" s="239"/>
      <c r="N107" s="240">
        <v>4500</v>
      </c>
    </row>
    <row r="108" spans="1:14" ht="38.25" x14ac:dyDescent="0.25">
      <c r="A108" s="151"/>
      <c r="B108" s="190"/>
      <c r="C108" s="211" t="s">
        <v>313</v>
      </c>
      <c r="D108" s="211" t="s">
        <v>310</v>
      </c>
      <c r="E108" s="211" t="s">
        <v>311</v>
      </c>
      <c r="F108" s="212" t="s">
        <v>278</v>
      </c>
      <c r="G108" s="237"/>
      <c r="H108" s="238">
        <v>170.79</v>
      </c>
      <c r="I108" s="239"/>
      <c r="J108" s="238">
        <v>491.74</v>
      </c>
      <c r="K108" s="239"/>
      <c r="L108" s="238">
        <v>645.79</v>
      </c>
      <c r="M108" s="239"/>
      <c r="N108" s="240">
        <v>1050</v>
      </c>
    </row>
    <row r="109" spans="1:14" ht="38.25" x14ac:dyDescent="0.25">
      <c r="A109" s="151"/>
      <c r="B109" s="190"/>
      <c r="C109" s="211" t="s">
        <v>314</v>
      </c>
      <c r="D109" s="211" t="s">
        <v>305</v>
      </c>
      <c r="E109" s="211" t="s">
        <v>308</v>
      </c>
      <c r="F109" s="212" t="s">
        <v>278</v>
      </c>
      <c r="G109" s="237"/>
      <c r="H109" s="238">
        <v>11951.37</v>
      </c>
      <c r="I109" s="239"/>
      <c r="J109" s="238">
        <v>22236.57</v>
      </c>
      <c r="K109" s="239"/>
      <c r="L109" s="238">
        <v>31245.96</v>
      </c>
      <c r="M109" s="239"/>
      <c r="N109" s="240">
        <v>41000</v>
      </c>
    </row>
    <row r="110" spans="1:14" ht="38.25" x14ac:dyDescent="0.25">
      <c r="A110" s="151"/>
      <c r="B110" s="190"/>
      <c r="C110" s="211" t="s">
        <v>315</v>
      </c>
      <c r="D110" s="211" t="s">
        <v>310</v>
      </c>
      <c r="E110" s="211" t="s">
        <v>311</v>
      </c>
      <c r="F110" s="212" t="s">
        <v>278</v>
      </c>
      <c r="G110" s="237"/>
      <c r="H110" s="238">
        <v>2567.5700000000002</v>
      </c>
      <c r="I110" s="239"/>
      <c r="J110" s="238">
        <v>6900.88</v>
      </c>
      <c r="K110" s="239"/>
      <c r="L110" s="238">
        <v>9411.67</v>
      </c>
      <c r="M110" s="239"/>
      <c r="N110" s="240">
        <v>12629.15</v>
      </c>
    </row>
    <row r="111" spans="1:14" ht="51" x14ac:dyDescent="0.25">
      <c r="A111" s="151"/>
      <c r="B111" s="190"/>
      <c r="C111" s="211" t="s">
        <v>316</v>
      </c>
      <c r="D111" s="211" t="s">
        <v>305</v>
      </c>
      <c r="E111" s="211" t="s">
        <v>306</v>
      </c>
      <c r="F111" s="212" t="s">
        <v>215</v>
      </c>
      <c r="G111" s="237"/>
      <c r="H111" s="238">
        <v>5420.39</v>
      </c>
      <c r="I111" s="239"/>
      <c r="J111" s="238">
        <v>5636.4</v>
      </c>
      <c r="K111" s="239"/>
      <c r="L111" s="238">
        <v>6155.63</v>
      </c>
      <c r="M111" s="239"/>
      <c r="N111" s="240">
        <v>6155.63</v>
      </c>
    </row>
    <row r="112" spans="1:14" ht="38.25" x14ac:dyDescent="0.25">
      <c r="A112" s="151"/>
      <c r="B112" s="190"/>
      <c r="C112" s="211" t="s">
        <v>317</v>
      </c>
      <c r="D112" s="211" t="s">
        <v>305</v>
      </c>
      <c r="E112" s="211" t="s">
        <v>308</v>
      </c>
      <c r="F112" s="212" t="s">
        <v>278</v>
      </c>
      <c r="G112" s="237"/>
      <c r="H112" s="238">
        <v>7326.66</v>
      </c>
      <c r="I112" s="239"/>
      <c r="J112" s="238">
        <v>14685.42</v>
      </c>
      <c r="K112" s="239"/>
      <c r="L112" s="238">
        <v>22065.57</v>
      </c>
      <c r="M112" s="239"/>
      <c r="N112" s="240">
        <v>31300</v>
      </c>
    </row>
    <row r="113" spans="1:14" ht="38.25" x14ac:dyDescent="0.25">
      <c r="A113" s="151"/>
      <c r="B113" s="190"/>
      <c r="C113" s="191" t="s">
        <v>318</v>
      </c>
      <c r="D113" s="191" t="s">
        <v>310</v>
      </c>
      <c r="E113" s="191" t="s">
        <v>311</v>
      </c>
      <c r="F113" s="195" t="s">
        <v>278</v>
      </c>
      <c r="G113" s="227"/>
      <c r="H113" s="231">
        <v>1295.02</v>
      </c>
      <c r="I113" s="229"/>
      <c r="J113" s="231">
        <v>5303.5</v>
      </c>
      <c r="K113" s="229"/>
      <c r="L113" s="231">
        <v>7398.81</v>
      </c>
      <c r="M113" s="229"/>
      <c r="N113" s="233">
        <v>10150</v>
      </c>
    </row>
    <row r="114" spans="1:14" x14ac:dyDescent="0.25">
      <c r="A114" s="151" t="s">
        <v>66</v>
      </c>
      <c r="B114" s="150" t="s">
        <v>65</v>
      </c>
      <c r="C114" s="193"/>
      <c r="D114" s="193"/>
      <c r="E114" s="193"/>
      <c r="F114" s="245"/>
      <c r="G114" s="83">
        <v>844.31</v>
      </c>
      <c r="H114" s="85">
        <f>SUM(H115:H120)</f>
        <v>1463.33</v>
      </c>
      <c r="I114" s="85">
        <v>3495.58</v>
      </c>
      <c r="J114" s="85">
        <f>SUM(J115:J120)</f>
        <v>5195.82</v>
      </c>
      <c r="K114" s="85">
        <v>5386.18</v>
      </c>
      <c r="L114" s="85">
        <f>SUM(L115:L120)</f>
        <v>7358.0700000000006</v>
      </c>
      <c r="M114" s="85">
        <v>8958.1</v>
      </c>
      <c r="N114" s="87">
        <f>SUM(N115:N120)</f>
        <v>11437.94</v>
      </c>
    </row>
    <row r="115" spans="1:14" ht="25.5" x14ac:dyDescent="0.25">
      <c r="A115" s="151"/>
      <c r="B115" s="190"/>
      <c r="C115" s="204" t="s">
        <v>319</v>
      </c>
      <c r="D115" s="204" t="s">
        <v>320</v>
      </c>
      <c r="E115" s="204" t="s">
        <v>321</v>
      </c>
      <c r="F115" s="206" t="s">
        <v>192</v>
      </c>
      <c r="G115" s="228"/>
      <c r="H115" s="235">
        <v>375.37</v>
      </c>
      <c r="I115" s="230"/>
      <c r="J115" s="235">
        <v>1126.0899999999999</v>
      </c>
      <c r="K115" s="230"/>
      <c r="L115" s="235">
        <v>1689.13</v>
      </c>
      <c r="M115" s="230"/>
      <c r="N115" s="236">
        <v>2900</v>
      </c>
    </row>
    <row r="116" spans="1:14" ht="25.5" x14ac:dyDescent="0.25">
      <c r="A116" s="151"/>
      <c r="B116" s="190"/>
      <c r="C116" s="211" t="s">
        <v>322</v>
      </c>
      <c r="D116" s="211" t="s">
        <v>320</v>
      </c>
      <c r="E116" s="211" t="s">
        <v>321</v>
      </c>
      <c r="F116" s="212" t="s">
        <v>278</v>
      </c>
      <c r="G116" s="237"/>
      <c r="H116" s="238">
        <v>0</v>
      </c>
      <c r="I116" s="239"/>
      <c r="J116" s="238">
        <v>0</v>
      </c>
      <c r="K116" s="239"/>
      <c r="L116" s="238">
        <v>106.93</v>
      </c>
      <c r="M116" s="239"/>
      <c r="N116" s="240">
        <v>300</v>
      </c>
    </row>
    <row r="117" spans="1:14" ht="25.5" x14ac:dyDescent="0.25">
      <c r="A117" s="151"/>
      <c r="B117" s="190"/>
      <c r="C117" s="211" t="s">
        <v>323</v>
      </c>
      <c r="D117" s="211" t="s">
        <v>324</v>
      </c>
      <c r="E117" s="211" t="s">
        <v>325</v>
      </c>
      <c r="F117" s="212" t="s">
        <v>192</v>
      </c>
      <c r="G117" s="237"/>
      <c r="H117" s="238">
        <v>97.2</v>
      </c>
      <c r="I117" s="239"/>
      <c r="J117" s="238">
        <v>97.2</v>
      </c>
      <c r="K117" s="239"/>
      <c r="L117" s="238">
        <v>97.2</v>
      </c>
      <c r="M117" s="239"/>
      <c r="N117" s="240">
        <v>1507.94</v>
      </c>
    </row>
    <row r="118" spans="1:14" ht="25.5" x14ac:dyDescent="0.25">
      <c r="A118" s="151"/>
      <c r="B118" s="190"/>
      <c r="C118" s="211" t="s">
        <v>326</v>
      </c>
      <c r="D118" s="211" t="s">
        <v>320</v>
      </c>
      <c r="E118" s="211" t="s">
        <v>321</v>
      </c>
      <c r="F118" s="212" t="s">
        <v>278</v>
      </c>
      <c r="G118" s="237"/>
      <c r="H118" s="238">
        <v>61.03</v>
      </c>
      <c r="I118" s="239"/>
      <c r="J118" s="238">
        <v>245.41</v>
      </c>
      <c r="K118" s="239"/>
      <c r="L118" s="238">
        <v>300.49</v>
      </c>
      <c r="M118" s="239"/>
      <c r="N118" s="240">
        <v>530</v>
      </c>
    </row>
    <row r="119" spans="1:14" ht="38.25" x14ac:dyDescent="0.25">
      <c r="A119" s="151"/>
      <c r="B119" s="190"/>
      <c r="C119" s="211" t="s">
        <v>327</v>
      </c>
      <c r="D119" s="211" t="s">
        <v>320</v>
      </c>
      <c r="E119" s="211" t="s">
        <v>321</v>
      </c>
      <c r="F119" s="212" t="s">
        <v>278</v>
      </c>
      <c r="G119" s="237"/>
      <c r="H119" s="238">
        <v>514.59</v>
      </c>
      <c r="I119" s="239"/>
      <c r="J119" s="238">
        <v>1975.33</v>
      </c>
      <c r="K119" s="239"/>
      <c r="L119" s="238">
        <v>2741.11</v>
      </c>
      <c r="M119" s="239"/>
      <c r="N119" s="240">
        <v>3500</v>
      </c>
    </row>
    <row r="120" spans="1:14" ht="25.5" x14ac:dyDescent="0.25">
      <c r="A120" s="151"/>
      <c r="B120" s="190"/>
      <c r="C120" s="191" t="s">
        <v>328</v>
      </c>
      <c r="D120" s="191" t="s">
        <v>320</v>
      </c>
      <c r="E120" s="191" t="s">
        <v>321</v>
      </c>
      <c r="F120" s="195" t="s">
        <v>278</v>
      </c>
      <c r="G120" s="227"/>
      <c r="H120" s="231">
        <v>415.14</v>
      </c>
      <c r="I120" s="229"/>
      <c r="J120" s="231">
        <v>1751.79</v>
      </c>
      <c r="K120" s="229"/>
      <c r="L120" s="231">
        <v>2423.21</v>
      </c>
      <c r="M120" s="229"/>
      <c r="N120" s="233">
        <v>2700</v>
      </c>
    </row>
    <row r="121" spans="1:14" x14ac:dyDescent="0.25">
      <c r="A121" s="151" t="s">
        <v>68</v>
      </c>
      <c r="B121" s="150" t="s">
        <v>67</v>
      </c>
      <c r="C121" s="193"/>
      <c r="D121" s="193"/>
      <c r="E121" s="193"/>
      <c r="F121" s="245"/>
      <c r="G121" s="166">
        <v>53051.07</v>
      </c>
      <c r="H121" s="167">
        <f>SUM(H122:H166)</f>
        <v>53324.279999999992</v>
      </c>
      <c r="I121" s="167">
        <v>96942.21</v>
      </c>
      <c r="J121" s="167">
        <f>SUM(J122:J166)</f>
        <v>112147.88</v>
      </c>
      <c r="K121" s="167">
        <v>139721.53</v>
      </c>
      <c r="L121" s="167">
        <f>SUM(L122:L166)</f>
        <v>161387.59000000003</v>
      </c>
      <c r="M121" s="167">
        <v>185391.43</v>
      </c>
      <c r="N121" s="168">
        <f>SUM(N122:N166)</f>
        <v>283827.84999999998</v>
      </c>
    </row>
    <row r="122" spans="1:14" ht="25.5" x14ac:dyDescent="0.25">
      <c r="A122" s="151"/>
      <c r="B122" s="190"/>
      <c r="C122" s="204" t="s">
        <v>329</v>
      </c>
      <c r="D122" s="204" t="s">
        <v>330</v>
      </c>
      <c r="E122" s="204" t="s">
        <v>331</v>
      </c>
      <c r="F122" s="206" t="s">
        <v>192</v>
      </c>
      <c r="G122" s="247"/>
      <c r="H122" s="252">
        <v>6623.5</v>
      </c>
      <c r="I122" s="249"/>
      <c r="J122" s="252">
        <v>13246</v>
      </c>
      <c r="K122" s="249"/>
      <c r="L122" s="252">
        <v>19868.5</v>
      </c>
      <c r="M122" s="249"/>
      <c r="N122" s="253">
        <v>30000</v>
      </c>
    </row>
    <row r="123" spans="1:14" ht="51" x14ac:dyDescent="0.25">
      <c r="A123" s="151"/>
      <c r="B123" s="190"/>
      <c r="C123" s="211" t="s">
        <v>332</v>
      </c>
      <c r="D123" s="211" t="s">
        <v>330</v>
      </c>
      <c r="E123" s="211" t="s">
        <v>333</v>
      </c>
      <c r="F123" s="212" t="s">
        <v>215</v>
      </c>
      <c r="G123" s="254"/>
      <c r="H123" s="255">
        <v>1268.8</v>
      </c>
      <c r="I123" s="256"/>
      <c r="J123" s="255">
        <v>2537.6</v>
      </c>
      <c r="K123" s="256"/>
      <c r="L123" s="255">
        <v>2537.6</v>
      </c>
      <c r="M123" s="256"/>
      <c r="N123" s="257">
        <v>4036.37</v>
      </c>
    </row>
    <row r="124" spans="1:14" ht="38.25" x14ac:dyDescent="0.25">
      <c r="A124" s="151"/>
      <c r="B124" s="190"/>
      <c r="C124" s="211" t="s">
        <v>334</v>
      </c>
      <c r="D124" s="211" t="s">
        <v>335</v>
      </c>
      <c r="E124" s="211" t="s">
        <v>336</v>
      </c>
      <c r="F124" s="212" t="s">
        <v>192</v>
      </c>
      <c r="G124" s="254"/>
      <c r="H124" s="255">
        <v>0</v>
      </c>
      <c r="I124" s="256"/>
      <c r="J124" s="255">
        <v>0</v>
      </c>
      <c r="K124" s="256"/>
      <c r="L124" s="255">
        <v>0</v>
      </c>
      <c r="M124" s="256"/>
      <c r="N124" s="257">
        <v>610</v>
      </c>
    </row>
    <row r="125" spans="1:14" ht="38.25" x14ac:dyDescent="0.25">
      <c r="A125" s="151"/>
      <c r="B125" s="190"/>
      <c r="C125" s="211" t="s">
        <v>337</v>
      </c>
      <c r="D125" s="211" t="s">
        <v>338</v>
      </c>
      <c r="E125" s="211" t="s">
        <v>339</v>
      </c>
      <c r="F125" s="212" t="s">
        <v>215</v>
      </c>
      <c r="G125" s="254"/>
      <c r="H125" s="255">
        <v>0</v>
      </c>
      <c r="I125" s="256"/>
      <c r="J125" s="255">
        <v>10565.57</v>
      </c>
      <c r="K125" s="256"/>
      <c r="L125" s="255">
        <v>12469.14</v>
      </c>
      <c r="M125" s="256"/>
      <c r="N125" s="257">
        <v>12469.14</v>
      </c>
    </row>
    <row r="126" spans="1:14" ht="25.5" x14ac:dyDescent="0.25">
      <c r="A126" s="151"/>
      <c r="B126" s="190"/>
      <c r="C126" s="211" t="s">
        <v>340</v>
      </c>
      <c r="D126" s="211" t="s">
        <v>341</v>
      </c>
      <c r="E126" s="211" t="s">
        <v>342</v>
      </c>
      <c r="F126" s="212" t="s">
        <v>192</v>
      </c>
      <c r="G126" s="254"/>
      <c r="H126" s="255">
        <v>0</v>
      </c>
      <c r="I126" s="256"/>
      <c r="J126" s="255">
        <v>0</v>
      </c>
      <c r="K126" s="256"/>
      <c r="L126" s="255">
        <v>0</v>
      </c>
      <c r="M126" s="256"/>
      <c r="N126" s="257">
        <v>1284.4000000000001</v>
      </c>
    </row>
    <row r="127" spans="1:14" ht="25.5" x14ac:dyDescent="0.25">
      <c r="A127" s="151"/>
      <c r="B127" s="190"/>
      <c r="C127" s="211" t="s">
        <v>343</v>
      </c>
      <c r="D127" s="211" t="s">
        <v>344</v>
      </c>
      <c r="E127" s="211" t="s">
        <v>345</v>
      </c>
      <c r="F127" s="212" t="s">
        <v>192</v>
      </c>
      <c r="G127" s="254"/>
      <c r="H127" s="255">
        <v>0</v>
      </c>
      <c r="I127" s="256"/>
      <c r="J127" s="255">
        <v>0</v>
      </c>
      <c r="K127" s="256"/>
      <c r="L127" s="255">
        <v>0</v>
      </c>
      <c r="M127" s="256"/>
      <c r="N127" s="257">
        <v>500</v>
      </c>
    </row>
    <row r="128" spans="1:14" ht="25.5" x14ac:dyDescent="0.25">
      <c r="A128" s="151"/>
      <c r="B128" s="190"/>
      <c r="C128" s="211" t="s">
        <v>346</v>
      </c>
      <c r="D128" s="211" t="s">
        <v>344</v>
      </c>
      <c r="E128" s="211" t="s">
        <v>347</v>
      </c>
      <c r="F128" s="212" t="s">
        <v>192</v>
      </c>
      <c r="G128" s="254"/>
      <c r="H128" s="255">
        <v>0</v>
      </c>
      <c r="I128" s="256"/>
      <c r="J128" s="255">
        <v>0</v>
      </c>
      <c r="K128" s="256"/>
      <c r="L128" s="255">
        <v>291.51</v>
      </c>
      <c r="M128" s="256"/>
      <c r="N128" s="257">
        <v>1700</v>
      </c>
    </row>
    <row r="129" spans="1:14" ht="25.5" x14ac:dyDescent="0.25">
      <c r="A129" s="151"/>
      <c r="B129" s="190"/>
      <c r="C129" s="211" t="s">
        <v>348</v>
      </c>
      <c r="D129" s="211" t="s">
        <v>344</v>
      </c>
      <c r="E129" s="211" t="s">
        <v>349</v>
      </c>
      <c r="F129" s="212" t="s">
        <v>206</v>
      </c>
      <c r="G129" s="254"/>
      <c r="H129" s="255">
        <v>1891.57</v>
      </c>
      <c r="I129" s="256"/>
      <c r="J129" s="255">
        <v>1891.57</v>
      </c>
      <c r="K129" s="256"/>
      <c r="L129" s="255">
        <v>1891.57</v>
      </c>
      <c r="M129" s="256"/>
      <c r="N129" s="257">
        <v>2000</v>
      </c>
    </row>
    <row r="130" spans="1:14" ht="38.25" x14ac:dyDescent="0.25">
      <c r="A130" s="151"/>
      <c r="B130" s="190"/>
      <c r="C130" s="211" t="s">
        <v>350</v>
      </c>
      <c r="D130" s="211" t="s">
        <v>351</v>
      </c>
      <c r="E130" s="211" t="s">
        <v>352</v>
      </c>
      <c r="F130" s="212" t="s">
        <v>192</v>
      </c>
      <c r="G130" s="254"/>
      <c r="H130" s="255">
        <v>536.79999999999995</v>
      </c>
      <c r="I130" s="256"/>
      <c r="J130" s="255">
        <v>536.79999999999995</v>
      </c>
      <c r="K130" s="256"/>
      <c r="L130" s="255">
        <v>986.8</v>
      </c>
      <c r="M130" s="256"/>
      <c r="N130" s="257">
        <v>1600</v>
      </c>
    </row>
    <row r="131" spans="1:14" ht="25.5" x14ac:dyDescent="0.25">
      <c r="A131" s="151"/>
      <c r="B131" s="190"/>
      <c r="C131" s="211" t="s">
        <v>353</v>
      </c>
      <c r="D131" s="211" t="s">
        <v>344</v>
      </c>
      <c r="E131" s="211" t="s">
        <v>345</v>
      </c>
      <c r="F131" s="212" t="s">
        <v>192</v>
      </c>
      <c r="G131" s="254"/>
      <c r="H131" s="255">
        <v>0</v>
      </c>
      <c r="I131" s="256"/>
      <c r="J131" s="255">
        <v>0</v>
      </c>
      <c r="K131" s="256"/>
      <c r="L131" s="255">
        <v>0</v>
      </c>
      <c r="M131" s="256"/>
      <c r="N131" s="257">
        <v>300</v>
      </c>
    </row>
    <row r="132" spans="1:14" ht="38.25" x14ac:dyDescent="0.25">
      <c r="A132" s="151"/>
      <c r="B132" s="190"/>
      <c r="C132" s="211" t="s">
        <v>354</v>
      </c>
      <c r="D132" s="211" t="s">
        <v>344</v>
      </c>
      <c r="E132" s="211" t="s">
        <v>355</v>
      </c>
      <c r="F132" s="212" t="s">
        <v>192</v>
      </c>
      <c r="G132" s="254"/>
      <c r="H132" s="255">
        <v>240</v>
      </c>
      <c r="I132" s="256"/>
      <c r="J132" s="255">
        <v>1755.2</v>
      </c>
      <c r="K132" s="256"/>
      <c r="L132" s="255">
        <v>5421.3</v>
      </c>
      <c r="M132" s="256"/>
      <c r="N132" s="257">
        <v>10064.9</v>
      </c>
    </row>
    <row r="133" spans="1:14" ht="25.5" x14ac:dyDescent="0.25">
      <c r="A133" s="151"/>
      <c r="B133" s="190"/>
      <c r="C133" s="211" t="s">
        <v>356</v>
      </c>
      <c r="D133" s="211" t="s">
        <v>341</v>
      </c>
      <c r="E133" s="211" t="s">
        <v>342</v>
      </c>
      <c r="F133" s="212" t="s">
        <v>215</v>
      </c>
      <c r="G133" s="254"/>
      <c r="H133" s="255">
        <v>0</v>
      </c>
      <c r="I133" s="256"/>
      <c r="J133" s="255">
        <v>0</v>
      </c>
      <c r="K133" s="256"/>
      <c r="L133" s="255">
        <v>671</v>
      </c>
      <c r="M133" s="256"/>
      <c r="N133" s="257">
        <v>671</v>
      </c>
    </row>
    <row r="134" spans="1:14" ht="25.5" x14ac:dyDescent="0.25">
      <c r="A134" s="151"/>
      <c r="B134" s="190"/>
      <c r="C134" s="211" t="s">
        <v>357</v>
      </c>
      <c r="D134" s="211" t="s">
        <v>358</v>
      </c>
      <c r="E134" s="211" t="s">
        <v>359</v>
      </c>
      <c r="F134" s="212" t="s">
        <v>192</v>
      </c>
      <c r="G134" s="254"/>
      <c r="H134" s="255">
        <v>750.3</v>
      </c>
      <c r="I134" s="256"/>
      <c r="J134" s="255">
        <v>750.3</v>
      </c>
      <c r="K134" s="256"/>
      <c r="L134" s="255">
        <v>2250.9</v>
      </c>
      <c r="M134" s="256"/>
      <c r="N134" s="257">
        <v>3500</v>
      </c>
    </row>
    <row r="135" spans="1:14" ht="38.25" x14ac:dyDescent="0.25">
      <c r="A135" s="151"/>
      <c r="B135" s="190"/>
      <c r="C135" s="211" t="s">
        <v>360</v>
      </c>
      <c r="D135" s="211" t="s">
        <v>351</v>
      </c>
      <c r="E135" s="211" t="s">
        <v>361</v>
      </c>
      <c r="F135" s="212" t="s">
        <v>192</v>
      </c>
      <c r="G135" s="254"/>
      <c r="H135" s="255">
        <v>580.67999999999995</v>
      </c>
      <c r="I135" s="256"/>
      <c r="J135" s="255">
        <v>864.92</v>
      </c>
      <c r="K135" s="256"/>
      <c r="L135" s="255">
        <v>1433.41</v>
      </c>
      <c r="M135" s="256"/>
      <c r="N135" s="257">
        <v>2000</v>
      </c>
    </row>
    <row r="136" spans="1:14" ht="25.5" x14ac:dyDescent="0.25">
      <c r="A136" s="151"/>
      <c r="B136" s="190"/>
      <c r="C136" s="211" t="s">
        <v>362</v>
      </c>
      <c r="D136" s="211" t="s">
        <v>341</v>
      </c>
      <c r="E136" s="211" t="s">
        <v>342</v>
      </c>
      <c r="F136" s="212" t="s">
        <v>192</v>
      </c>
      <c r="G136" s="254"/>
      <c r="H136" s="255">
        <v>1068.72</v>
      </c>
      <c r="I136" s="256"/>
      <c r="J136" s="255">
        <v>1722.64</v>
      </c>
      <c r="K136" s="256"/>
      <c r="L136" s="255">
        <v>2303.36</v>
      </c>
      <c r="M136" s="256"/>
      <c r="N136" s="257">
        <v>3634.2</v>
      </c>
    </row>
    <row r="137" spans="1:14" ht="25.5" x14ac:dyDescent="0.25">
      <c r="A137" s="151"/>
      <c r="B137" s="190"/>
      <c r="C137" s="211" t="s">
        <v>363</v>
      </c>
      <c r="D137" s="211" t="s">
        <v>351</v>
      </c>
      <c r="E137" s="211" t="s">
        <v>364</v>
      </c>
      <c r="F137" s="212" t="s">
        <v>192</v>
      </c>
      <c r="G137" s="254"/>
      <c r="H137" s="255">
        <v>222.75</v>
      </c>
      <c r="I137" s="256"/>
      <c r="J137" s="255">
        <v>222.75</v>
      </c>
      <c r="K137" s="256"/>
      <c r="L137" s="255">
        <v>405.36</v>
      </c>
      <c r="M137" s="256"/>
      <c r="N137" s="257">
        <v>500</v>
      </c>
    </row>
    <row r="138" spans="1:14" ht="25.5" x14ac:dyDescent="0.25">
      <c r="A138" s="151"/>
      <c r="B138" s="190"/>
      <c r="C138" s="211" t="s">
        <v>365</v>
      </c>
      <c r="D138" s="211" t="s">
        <v>366</v>
      </c>
      <c r="E138" s="211" t="s">
        <v>367</v>
      </c>
      <c r="F138" s="212" t="s">
        <v>192</v>
      </c>
      <c r="G138" s="254"/>
      <c r="H138" s="255">
        <v>1027.4100000000001</v>
      </c>
      <c r="I138" s="256"/>
      <c r="J138" s="255">
        <v>1068.3499999999999</v>
      </c>
      <c r="K138" s="256"/>
      <c r="L138" s="255">
        <v>1083</v>
      </c>
      <c r="M138" s="256"/>
      <c r="N138" s="257">
        <v>1500</v>
      </c>
    </row>
    <row r="139" spans="1:14" ht="38.25" x14ac:dyDescent="0.25">
      <c r="A139" s="151"/>
      <c r="B139" s="190"/>
      <c r="C139" s="211" t="s">
        <v>368</v>
      </c>
      <c r="D139" s="211" t="s">
        <v>335</v>
      </c>
      <c r="E139" s="211" t="s">
        <v>336</v>
      </c>
      <c r="F139" s="212" t="s">
        <v>192</v>
      </c>
      <c r="G139" s="254"/>
      <c r="H139" s="255">
        <v>0</v>
      </c>
      <c r="I139" s="256"/>
      <c r="J139" s="255">
        <v>0</v>
      </c>
      <c r="K139" s="256"/>
      <c r="L139" s="255">
        <v>0</v>
      </c>
      <c r="M139" s="256"/>
      <c r="N139" s="257">
        <v>500</v>
      </c>
    </row>
    <row r="140" spans="1:14" ht="25.5" x14ac:dyDescent="0.25">
      <c r="A140" s="151"/>
      <c r="B140" s="190"/>
      <c r="C140" s="211" t="s">
        <v>369</v>
      </c>
      <c r="D140" s="211" t="s">
        <v>341</v>
      </c>
      <c r="E140" s="211" t="s">
        <v>342</v>
      </c>
      <c r="F140" s="212" t="s">
        <v>192</v>
      </c>
      <c r="G140" s="254"/>
      <c r="H140" s="255">
        <v>0</v>
      </c>
      <c r="I140" s="256"/>
      <c r="J140" s="255">
        <v>0</v>
      </c>
      <c r="K140" s="256"/>
      <c r="L140" s="255">
        <v>71.31</v>
      </c>
      <c r="M140" s="256"/>
      <c r="N140" s="257">
        <v>2256.6</v>
      </c>
    </row>
    <row r="141" spans="1:14" ht="25.5" x14ac:dyDescent="0.25">
      <c r="A141" s="151"/>
      <c r="B141" s="190"/>
      <c r="C141" s="211" t="s">
        <v>370</v>
      </c>
      <c r="D141" s="211" t="s">
        <v>371</v>
      </c>
      <c r="E141" s="211" t="s">
        <v>372</v>
      </c>
      <c r="F141" s="212" t="s">
        <v>192</v>
      </c>
      <c r="G141" s="254"/>
      <c r="H141" s="255">
        <v>311.10000000000002</v>
      </c>
      <c r="I141" s="256"/>
      <c r="J141" s="255">
        <v>622.20000000000005</v>
      </c>
      <c r="K141" s="256"/>
      <c r="L141" s="255">
        <v>725.9</v>
      </c>
      <c r="M141" s="256"/>
      <c r="N141" s="257">
        <v>1811.1</v>
      </c>
    </row>
    <row r="142" spans="1:14" ht="25.5" x14ac:dyDescent="0.25">
      <c r="A142" s="151"/>
      <c r="B142" s="190"/>
      <c r="C142" s="211" t="s">
        <v>373</v>
      </c>
      <c r="D142" s="211" t="s">
        <v>341</v>
      </c>
      <c r="E142" s="211" t="s">
        <v>374</v>
      </c>
      <c r="F142" s="212" t="s">
        <v>192</v>
      </c>
      <c r="G142" s="254"/>
      <c r="H142" s="255">
        <v>0</v>
      </c>
      <c r="I142" s="256"/>
      <c r="J142" s="255">
        <v>0</v>
      </c>
      <c r="K142" s="256"/>
      <c r="L142" s="255">
        <v>2225.5</v>
      </c>
      <c r="M142" s="256"/>
      <c r="N142" s="257">
        <v>5000</v>
      </c>
    </row>
    <row r="143" spans="1:14" ht="25.5" x14ac:dyDescent="0.25">
      <c r="A143" s="151"/>
      <c r="B143" s="190"/>
      <c r="C143" s="211" t="s">
        <v>375</v>
      </c>
      <c r="D143" s="211" t="s">
        <v>341</v>
      </c>
      <c r="E143" s="211" t="s">
        <v>342</v>
      </c>
      <c r="F143" s="212" t="s">
        <v>192</v>
      </c>
      <c r="G143" s="254"/>
      <c r="H143" s="255">
        <v>0</v>
      </c>
      <c r="I143" s="256"/>
      <c r="J143" s="255">
        <v>0</v>
      </c>
      <c r="K143" s="256"/>
      <c r="L143" s="255">
        <v>0</v>
      </c>
      <c r="M143" s="256"/>
      <c r="N143" s="257">
        <v>1500</v>
      </c>
    </row>
    <row r="144" spans="1:14" ht="38.25" x14ac:dyDescent="0.25">
      <c r="A144" s="151"/>
      <c r="B144" s="190"/>
      <c r="C144" s="211" t="s">
        <v>376</v>
      </c>
      <c r="D144" s="211" t="s">
        <v>377</v>
      </c>
      <c r="E144" s="211" t="s">
        <v>378</v>
      </c>
      <c r="F144" s="212" t="s">
        <v>192</v>
      </c>
      <c r="G144" s="254"/>
      <c r="H144" s="255">
        <v>0</v>
      </c>
      <c r="I144" s="256"/>
      <c r="J144" s="255">
        <v>0</v>
      </c>
      <c r="K144" s="256"/>
      <c r="L144" s="255">
        <v>0</v>
      </c>
      <c r="M144" s="256"/>
      <c r="N144" s="257">
        <v>4000</v>
      </c>
    </row>
    <row r="145" spans="1:14" ht="25.5" x14ac:dyDescent="0.25">
      <c r="A145" s="151"/>
      <c r="B145" s="190"/>
      <c r="C145" s="211" t="s">
        <v>379</v>
      </c>
      <c r="D145" s="211" t="s">
        <v>380</v>
      </c>
      <c r="E145" s="211" t="s">
        <v>381</v>
      </c>
      <c r="F145" s="212" t="s">
        <v>192</v>
      </c>
      <c r="G145" s="254"/>
      <c r="H145" s="255">
        <v>3330.6</v>
      </c>
      <c r="I145" s="256"/>
      <c r="J145" s="255">
        <v>9479.4</v>
      </c>
      <c r="K145" s="256"/>
      <c r="L145" s="255">
        <v>13194.3</v>
      </c>
      <c r="M145" s="256"/>
      <c r="N145" s="257">
        <v>19982.099999999999</v>
      </c>
    </row>
    <row r="146" spans="1:14" ht="25.5" x14ac:dyDescent="0.25">
      <c r="A146" s="151"/>
      <c r="B146" s="190"/>
      <c r="C146" s="211" t="s">
        <v>382</v>
      </c>
      <c r="D146" s="211" t="s">
        <v>344</v>
      </c>
      <c r="E146" s="211" t="s">
        <v>345</v>
      </c>
      <c r="F146" s="212" t="s">
        <v>192</v>
      </c>
      <c r="G146" s="254"/>
      <c r="H146" s="255">
        <v>219.6</v>
      </c>
      <c r="I146" s="256"/>
      <c r="J146" s="255">
        <v>219.6</v>
      </c>
      <c r="K146" s="256"/>
      <c r="L146" s="255">
        <v>1403</v>
      </c>
      <c r="M146" s="256"/>
      <c r="N146" s="257">
        <v>4939.3999999999996</v>
      </c>
    </row>
    <row r="147" spans="1:14" ht="25.5" x14ac:dyDescent="0.25">
      <c r="A147" s="151"/>
      <c r="B147" s="190"/>
      <c r="C147" s="211" t="s">
        <v>383</v>
      </c>
      <c r="D147" s="211" t="s">
        <v>384</v>
      </c>
      <c r="E147" s="211" t="s">
        <v>385</v>
      </c>
      <c r="F147" s="212" t="s">
        <v>192</v>
      </c>
      <c r="G147" s="254"/>
      <c r="H147" s="255">
        <v>0</v>
      </c>
      <c r="I147" s="256"/>
      <c r="J147" s="255">
        <v>951.36</v>
      </c>
      <c r="K147" s="256"/>
      <c r="L147" s="255">
        <v>951.36</v>
      </c>
      <c r="M147" s="256"/>
      <c r="N147" s="257">
        <v>2244</v>
      </c>
    </row>
    <row r="148" spans="1:14" ht="25.5" x14ac:dyDescent="0.25">
      <c r="A148" s="151"/>
      <c r="B148" s="190"/>
      <c r="C148" s="211" t="s">
        <v>386</v>
      </c>
      <c r="D148" s="211" t="s">
        <v>335</v>
      </c>
      <c r="E148" s="211" t="s">
        <v>336</v>
      </c>
      <c r="F148" s="212" t="s">
        <v>192</v>
      </c>
      <c r="G148" s="254"/>
      <c r="H148" s="255">
        <v>3050</v>
      </c>
      <c r="I148" s="256"/>
      <c r="J148" s="255">
        <v>10189.719999999999</v>
      </c>
      <c r="K148" s="256"/>
      <c r="L148" s="255">
        <v>10189.719999999999</v>
      </c>
      <c r="M148" s="256"/>
      <c r="N148" s="257">
        <v>11579.95</v>
      </c>
    </row>
    <row r="149" spans="1:14" ht="38.25" x14ac:dyDescent="0.25">
      <c r="A149" s="151"/>
      <c r="B149" s="190"/>
      <c r="C149" s="211" t="s">
        <v>387</v>
      </c>
      <c r="D149" s="211" t="s">
        <v>384</v>
      </c>
      <c r="E149" s="211" t="s">
        <v>388</v>
      </c>
      <c r="F149" s="212" t="s">
        <v>192</v>
      </c>
      <c r="G149" s="254"/>
      <c r="H149" s="255">
        <v>0</v>
      </c>
      <c r="I149" s="256"/>
      <c r="J149" s="255">
        <v>0</v>
      </c>
      <c r="K149" s="256"/>
      <c r="L149" s="255">
        <v>0</v>
      </c>
      <c r="M149" s="256"/>
      <c r="N149" s="257">
        <v>500</v>
      </c>
    </row>
    <row r="150" spans="1:14" ht="25.5" x14ac:dyDescent="0.25">
      <c r="A150" s="151"/>
      <c r="B150" s="190"/>
      <c r="C150" s="211" t="s">
        <v>389</v>
      </c>
      <c r="D150" s="211" t="s">
        <v>341</v>
      </c>
      <c r="E150" s="211" t="s">
        <v>342</v>
      </c>
      <c r="F150" s="212" t="s">
        <v>192</v>
      </c>
      <c r="G150" s="254"/>
      <c r="H150" s="255">
        <v>0</v>
      </c>
      <c r="I150" s="256"/>
      <c r="J150" s="255">
        <v>0</v>
      </c>
      <c r="K150" s="256"/>
      <c r="L150" s="255">
        <v>0</v>
      </c>
      <c r="M150" s="256"/>
      <c r="N150" s="257">
        <v>3722.64</v>
      </c>
    </row>
    <row r="151" spans="1:14" ht="25.5" x14ac:dyDescent="0.25">
      <c r="A151" s="151"/>
      <c r="B151" s="190"/>
      <c r="C151" s="211" t="s">
        <v>390</v>
      </c>
      <c r="D151" s="211" t="s">
        <v>391</v>
      </c>
      <c r="E151" s="211" t="s">
        <v>392</v>
      </c>
      <c r="F151" s="212" t="s">
        <v>192</v>
      </c>
      <c r="G151" s="254"/>
      <c r="H151" s="255">
        <v>0</v>
      </c>
      <c r="I151" s="256"/>
      <c r="J151" s="255">
        <v>0</v>
      </c>
      <c r="K151" s="256"/>
      <c r="L151" s="255">
        <v>0</v>
      </c>
      <c r="M151" s="256"/>
      <c r="N151" s="257">
        <v>1200</v>
      </c>
    </row>
    <row r="152" spans="1:14" ht="25.5" x14ac:dyDescent="0.25">
      <c r="A152" s="151"/>
      <c r="B152" s="190"/>
      <c r="C152" s="211" t="s">
        <v>393</v>
      </c>
      <c r="D152" s="211" t="s">
        <v>394</v>
      </c>
      <c r="E152" s="211" t="s">
        <v>395</v>
      </c>
      <c r="F152" s="212" t="s">
        <v>192</v>
      </c>
      <c r="G152" s="254"/>
      <c r="H152" s="255">
        <v>58.29</v>
      </c>
      <c r="I152" s="256"/>
      <c r="J152" s="255">
        <v>58.29</v>
      </c>
      <c r="K152" s="256"/>
      <c r="L152" s="255">
        <v>58.29</v>
      </c>
      <c r="M152" s="256"/>
      <c r="N152" s="257">
        <v>458.29</v>
      </c>
    </row>
    <row r="153" spans="1:14" ht="25.5" x14ac:dyDescent="0.25">
      <c r="A153" s="151"/>
      <c r="B153" s="190"/>
      <c r="C153" s="211" t="s">
        <v>396</v>
      </c>
      <c r="D153" s="211" t="s">
        <v>344</v>
      </c>
      <c r="E153" s="211" t="s">
        <v>349</v>
      </c>
      <c r="F153" s="212" t="s">
        <v>206</v>
      </c>
      <c r="G153" s="254"/>
      <c r="H153" s="255">
        <v>0</v>
      </c>
      <c r="I153" s="256"/>
      <c r="J153" s="255">
        <v>0</v>
      </c>
      <c r="K153" s="256"/>
      <c r="L153" s="255">
        <v>0</v>
      </c>
      <c r="M153" s="256"/>
      <c r="N153" s="257">
        <v>2233.38</v>
      </c>
    </row>
    <row r="154" spans="1:14" ht="25.5" x14ac:dyDescent="0.25">
      <c r="A154" s="151"/>
      <c r="B154" s="190"/>
      <c r="C154" s="211" t="s">
        <v>397</v>
      </c>
      <c r="D154" s="211" t="s">
        <v>391</v>
      </c>
      <c r="E154" s="211" t="s">
        <v>398</v>
      </c>
      <c r="F154" s="212" t="s">
        <v>192</v>
      </c>
      <c r="G154" s="254"/>
      <c r="H154" s="255">
        <v>16357.4</v>
      </c>
      <c r="I154" s="256"/>
      <c r="J154" s="255">
        <v>27527.45</v>
      </c>
      <c r="K154" s="256"/>
      <c r="L154" s="255">
        <v>38697.5</v>
      </c>
      <c r="M154" s="256"/>
      <c r="N154" s="257">
        <v>57000</v>
      </c>
    </row>
    <row r="155" spans="1:14" ht="25.5" x14ac:dyDescent="0.25">
      <c r="A155" s="151"/>
      <c r="B155" s="190"/>
      <c r="C155" s="211" t="s">
        <v>399</v>
      </c>
      <c r="D155" s="211" t="s">
        <v>391</v>
      </c>
      <c r="E155" s="211" t="s">
        <v>400</v>
      </c>
      <c r="F155" s="212" t="s">
        <v>192</v>
      </c>
      <c r="G155" s="254"/>
      <c r="H155" s="255">
        <v>4253.8500000000004</v>
      </c>
      <c r="I155" s="256"/>
      <c r="J155" s="255">
        <v>8509.14</v>
      </c>
      <c r="K155" s="256"/>
      <c r="L155" s="255">
        <v>13293.65</v>
      </c>
      <c r="M155" s="256"/>
      <c r="N155" s="257">
        <v>16272</v>
      </c>
    </row>
    <row r="156" spans="1:14" ht="38.25" x14ac:dyDescent="0.25">
      <c r="A156" s="151"/>
      <c r="B156" s="190"/>
      <c r="C156" s="211" t="s">
        <v>401</v>
      </c>
      <c r="D156" s="211" t="s">
        <v>391</v>
      </c>
      <c r="E156" s="211" t="s">
        <v>400</v>
      </c>
      <c r="F156" s="212" t="s">
        <v>192</v>
      </c>
      <c r="G156" s="254"/>
      <c r="H156" s="255">
        <v>0</v>
      </c>
      <c r="I156" s="256"/>
      <c r="J156" s="255">
        <v>0</v>
      </c>
      <c r="K156" s="256"/>
      <c r="L156" s="255">
        <v>0</v>
      </c>
      <c r="M156" s="256"/>
      <c r="N156" s="257">
        <v>11000</v>
      </c>
    </row>
    <row r="157" spans="1:14" ht="38.25" x14ac:dyDescent="0.25">
      <c r="A157" s="151"/>
      <c r="B157" s="190"/>
      <c r="C157" s="211" t="s">
        <v>402</v>
      </c>
      <c r="D157" s="211" t="s">
        <v>391</v>
      </c>
      <c r="E157" s="211" t="s">
        <v>400</v>
      </c>
      <c r="F157" s="212" t="s">
        <v>196</v>
      </c>
      <c r="G157" s="254"/>
      <c r="H157" s="255">
        <v>0</v>
      </c>
      <c r="I157" s="256"/>
      <c r="J157" s="255">
        <v>0</v>
      </c>
      <c r="K157" s="256"/>
      <c r="L157" s="255">
        <v>0</v>
      </c>
      <c r="M157" s="256"/>
      <c r="N157" s="257">
        <v>1809.51</v>
      </c>
    </row>
    <row r="158" spans="1:14" ht="38.25" x14ac:dyDescent="0.25">
      <c r="A158" s="151"/>
      <c r="B158" s="190"/>
      <c r="C158" s="211" t="s">
        <v>403</v>
      </c>
      <c r="D158" s="211" t="s">
        <v>384</v>
      </c>
      <c r="E158" s="211" t="s">
        <v>388</v>
      </c>
      <c r="F158" s="212" t="s">
        <v>192</v>
      </c>
      <c r="G158" s="254"/>
      <c r="H158" s="255">
        <v>198.86</v>
      </c>
      <c r="I158" s="256"/>
      <c r="J158" s="255">
        <v>277.86</v>
      </c>
      <c r="K158" s="256"/>
      <c r="L158" s="255">
        <v>743.49</v>
      </c>
      <c r="M158" s="256"/>
      <c r="N158" s="257">
        <v>3198.86</v>
      </c>
    </row>
    <row r="159" spans="1:14" ht="38.25" x14ac:dyDescent="0.25">
      <c r="A159" s="151"/>
      <c r="B159" s="190"/>
      <c r="C159" s="211" t="s">
        <v>404</v>
      </c>
      <c r="D159" s="211" t="s">
        <v>344</v>
      </c>
      <c r="E159" s="211" t="s">
        <v>349</v>
      </c>
      <c r="F159" s="212" t="s">
        <v>192</v>
      </c>
      <c r="G159" s="254"/>
      <c r="H159" s="255">
        <v>0</v>
      </c>
      <c r="I159" s="256"/>
      <c r="J159" s="255">
        <v>0</v>
      </c>
      <c r="K159" s="256"/>
      <c r="L159" s="255">
        <v>0</v>
      </c>
      <c r="M159" s="256"/>
      <c r="N159" s="257">
        <v>1730.15</v>
      </c>
    </row>
    <row r="160" spans="1:14" ht="25.5" x14ac:dyDescent="0.25">
      <c r="A160" s="151"/>
      <c r="B160" s="190"/>
      <c r="C160" s="211" t="s">
        <v>405</v>
      </c>
      <c r="D160" s="211" t="s">
        <v>384</v>
      </c>
      <c r="E160" s="211" t="s">
        <v>385</v>
      </c>
      <c r="F160" s="212" t="s">
        <v>192</v>
      </c>
      <c r="G160" s="254"/>
      <c r="H160" s="255">
        <v>2926.78</v>
      </c>
      <c r="I160" s="256"/>
      <c r="J160" s="255">
        <v>3123.68</v>
      </c>
      <c r="K160" s="256"/>
      <c r="L160" s="255">
        <v>5319.98</v>
      </c>
      <c r="M160" s="256"/>
      <c r="N160" s="257">
        <v>13463.78</v>
      </c>
    </row>
    <row r="161" spans="1:14" ht="25.5" x14ac:dyDescent="0.25">
      <c r="A161" s="151"/>
      <c r="B161" s="190"/>
      <c r="C161" s="211" t="s">
        <v>406</v>
      </c>
      <c r="D161" s="211" t="s">
        <v>344</v>
      </c>
      <c r="E161" s="211" t="s">
        <v>407</v>
      </c>
      <c r="F161" s="212" t="s">
        <v>206</v>
      </c>
      <c r="G161" s="254"/>
      <c r="H161" s="255">
        <v>0</v>
      </c>
      <c r="I161" s="256"/>
      <c r="J161" s="255">
        <v>0</v>
      </c>
      <c r="K161" s="256"/>
      <c r="L161" s="255">
        <v>0</v>
      </c>
      <c r="M161" s="256"/>
      <c r="N161" s="257">
        <v>350</v>
      </c>
    </row>
    <row r="162" spans="1:14" ht="25.5" x14ac:dyDescent="0.25">
      <c r="A162" s="151"/>
      <c r="B162" s="190"/>
      <c r="C162" s="211" t="s">
        <v>408</v>
      </c>
      <c r="D162" s="211" t="s">
        <v>384</v>
      </c>
      <c r="E162" s="211" t="s">
        <v>385</v>
      </c>
      <c r="F162" s="212" t="s">
        <v>206</v>
      </c>
      <c r="G162" s="254"/>
      <c r="H162" s="255">
        <v>0</v>
      </c>
      <c r="I162" s="256"/>
      <c r="J162" s="255">
        <v>0</v>
      </c>
      <c r="K162" s="256"/>
      <c r="L162" s="255">
        <v>0</v>
      </c>
      <c r="M162" s="256"/>
      <c r="N162" s="257">
        <v>7355</v>
      </c>
    </row>
    <row r="163" spans="1:14" ht="25.5" x14ac:dyDescent="0.25">
      <c r="A163" s="151"/>
      <c r="B163" s="190"/>
      <c r="C163" s="211" t="s">
        <v>409</v>
      </c>
      <c r="D163" s="211" t="s">
        <v>351</v>
      </c>
      <c r="E163" s="211" t="s">
        <v>410</v>
      </c>
      <c r="F163" s="212" t="s">
        <v>206</v>
      </c>
      <c r="G163" s="254"/>
      <c r="H163" s="255">
        <v>6824.88</v>
      </c>
      <c r="I163" s="256"/>
      <c r="J163" s="255">
        <v>12896.24</v>
      </c>
      <c r="K163" s="256"/>
      <c r="L163" s="255">
        <v>18160.37</v>
      </c>
      <c r="M163" s="256"/>
      <c r="N163" s="257">
        <v>27168.02</v>
      </c>
    </row>
    <row r="164" spans="1:14" ht="25.5" x14ac:dyDescent="0.25">
      <c r="A164" s="151"/>
      <c r="B164" s="190"/>
      <c r="C164" s="211" t="s">
        <v>411</v>
      </c>
      <c r="D164" s="211" t="s">
        <v>391</v>
      </c>
      <c r="E164" s="211" t="s">
        <v>412</v>
      </c>
      <c r="F164" s="212" t="s">
        <v>192</v>
      </c>
      <c r="G164" s="254"/>
      <c r="H164" s="255">
        <v>1449.39</v>
      </c>
      <c r="I164" s="256"/>
      <c r="J164" s="255">
        <v>2898.78</v>
      </c>
      <c r="K164" s="256"/>
      <c r="L164" s="255">
        <v>4365.57</v>
      </c>
      <c r="M164" s="256"/>
      <c r="N164" s="257">
        <v>4883.0600000000004</v>
      </c>
    </row>
    <row r="165" spans="1:14" ht="25.5" x14ac:dyDescent="0.25">
      <c r="A165" s="151"/>
      <c r="B165" s="190"/>
      <c r="C165" s="211" t="s">
        <v>413</v>
      </c>
      <c r="D165" s="211" t="s">
        <v>384</v>
      </c>
      <c r="E165" s="211" t="s">
        <v>385</v>
      </c>
      <c r="F165" s="212" t="s">
        <v>192</v>
      </c>
      <c r="G165" s="254"/>
      <c r="H165" s="255">
        <v>0</v>
      </c>
      <c r="I165" s="256"/>
      <c r="J165" s="255">
        <v>0</v>
      </c>
      <c r="K165" s="256"/>
      <c r="L165" s="255">
        <v>0</v>
      </c>
      <c r="M165" s="256"/>
      <c r="N165" s="257">
        <v>500</v>
      </c>
    </row>
    <row r="166" spans="1:14" ht="38.25" x14ac:dyDescent="0.25">
      <c r="A166" s="151"/>
      <c r="B166" s="190"/>
      <c r="C166" s="191" t="s">
        <v>414</v>
      </c>
      <c r="D166" s="191" t="s">
        <v>351</v>
      </c>
      <c r="E166" s="191" t="s">
        <v>364</v>
      </c>
      <c r="F166" s="195" t="s">
        <v>192</v>
      </c>
      <c r="G166" s="246"/>
      <c r="H166" s="250">
        <v>133</v>
      </c>
      <c r="I166" s="248"/>
      <c r="J166" s="250">
        <v>232.46</v>
      </c>
      <c r="K166" s="248"/>
      <c r="L166" s="250">
        <v>374.2</v>
      </c>
      <c r="M166" s="248"/>
      <c r="N166" s="251">
        <v>800</v>
      </c>
    </row>
    <row r="167" spans="1:14" x14ac:dyDescent="0.25">
      <c r="A167" s="151" t="s">
        <v>69</v>
      </c>
      <c r="B167" s="150" t="s">
        <v>14</v>
      </c>
      <c r="C167" s="193"/>
      <c r="D167" s="193"/>
      <c r="E167" s="193"/>
      <c r="F167" s="245"/>
      <c r="G167" s="83">
        <v>1210</v>
      </c>
      <c r="H167" s="85">
        <f>SUM(H168:H183)</f>
        <v>9752.0299999999988</v>
      </c>
      <c r="I167" s="85">
        <v>2777.52</v>
      </c>
      <c r="J167" s="85">
        <f>SUM(J168:J183)</f>
        <v>12170.029999999999</v>
      </c>
      <c r="K167" s="85">
        <v>16393.86</v>
      </c>
      <c r="L167" s="85">
        <f>SUM(L168:L183)</f>
        <v>21623.88</v>
      </c>
      <c r="M167" s="85">
        <v>19991.8</v>
      </c>
      <c r="N167" s="87">
        <f>SUM(N168:N183)</f>
        <v>52773.249999999993</v>
      </c>
    </row>
    <row r="168" spans="1:14" ht="25.5" x14ac:dyDescent="0.25">
      <c r="A168" s="151"/>
      <c r="B168" s="190"/>
      <c r="C168" s="204" t="s">
        <v>415</v>
      </c>
      <c r="D168" s="204" t="s">
        <v>416</v>
      </c>
      <c r="E168" s="204" t="s">
        <v>417</v>
      </c>
      <c r="F168" s="206" t="s">
        <v>192</v>
      </c>
      <c r="G168" s="228"/>
      <c r="H168" s="235">
        <v>0</v>
      </c>
      <c r="I168" s="230"/>
      <c r="J168" s="235">
        <v>0</v>
      </c>
      <c r="K168" s="230"/>
      <c r="L168" s="235">
        <v>0</v>
      </c>
      <c r="M168" s="230"/>
      <c r="N168" s="236">
        <v>7668.12</v>
      </c>
    </row>
    <row r="169" spans="1:14" ht="38.25" x14ac:dyDescent="0.25">
      <c r="A169" s="151"/>
      <c r="B169" s="190"/>
      <c r="C169" s="211" t="s">
        <v>418</v>
      </c>
      <c r="D169" s="211" t="s">
        <v>419</v>
      </c>
      <c r="E169" s="211" t="s">
        <v>420</v>
      </c>
      <c r="F169" s="212" t="s">
        <v>192</v>
      </c>
      <c r="G169" s="237"/>
      <c r="H169" s="238">
        <v>0</v>
      </c>
      <c r="I169" s="239"/>
      <c r="J169" s="238">
        <v>0</v>
      </c>
      <c r="K169" s="239"/>
      <c r="L169" s="238">
        <v>0</v>
      </c>
      <c r="M169" s="239"/>
      <c r="N169" s="240">
        <v>2744</v>
      </c>
    </row>
    <row r="170" spans="1:14" ht="25.5" x14ac:dyDescent="0.25">
      <c r="A170" s="151"/>
      <c r="B170" s="190"/>
      <c r="C170" s="211" t="s">
        <v>421</v>
      </c>
      <c r="D170" s="211" t="s">
        <v>416</v>
      </c>
      <c r="E170" s="211" t="s">
        <v>417</v>
      </c>
      <c r="F170" s="212" t="s">
        <v>215</v>
      </c>
      <c r="G170" s="237"/>
      <c r="H170" s="238">
        <v>200</v>
      </c>
      <c r="I170" s="239"/>
      <c r="J170" s="238">
        <v>200</v>
      </c>
      <c r="K170" s="239"/>
      <c r="L170" s="238">
        <v>200</v>
      </c>
      <c r="M170" s="239"/>
      <c r="N170" s="240">
        <v>200</v>
      </c>
    </row>
    <row r="171" spans="1:14" ht="25.5" x14ac:dyDescent="0.25">
      <c r="A171" s="151"/>
      <c r="B171" s="190"/>
      <c r="C171" s="211" t="s">
        <v>422</v>
      </c>
      <c r="D171" s="211" t="s">
        <v>423</v>
      </c>
      <c r="E171" s="211" t="s">
        <v>424</v>
      </c>
      <c r="F171" s="212" t="s">
        <v>192</v>
      </c>
      <c r="G171" s="237"/>
      <c r="H171" s="238">
        <v>185</v>
      </c>
      <c r="I171" s="239"/>
      <c r="J171" s="238">
        <v>185</v>
      </c>
      <c r="K171" s="239"/>
      <c r="L171" s="238">
        <v>535</v>
      </c>
      <c r="M171" s="239"/>
      <c r="N171" s="240">
        <v>1800</v>
      </c>
    </row>
    <row r="172" spans="1:14" ht="25.5" x14ac:dyDescent="0.25">
      <c r="A172" s="151"/>
      <c r="B172" s="190"/>
      <c r="C172" s="211" t="s">
        <v>425</v>
      </c>
      <c r="D172" s="211" t="s">
        <v>416</v>
      </c>
      <c r="E172" s="211" t="s">
        <v>417</v>
      </c>
      <c r="F172" s="212" t="s">
        <v>192</v>
      </c>
      <c r="G172" s="237"/>
      <c r="H172" s="238">
        <v>0</v>
      </c>
      <c r="I172" s="239"/>
      <c r="J172" s="238">
        <v>500</v>
      </c>
      <c r="K172" s="239"/>
      <c r="L172" s="238">
        <v>500</v>
      </c>
      <c r="M172" s="239"/>
      <c r="N172" s="240">
        <v>1110</v>
      </c>
    </row>
    <row r="173" spans="1:14" ht="38.25" x14ac:dyDescent="0.25">
      <c r="A173" s="151"/>
      <c r="B173" s="190"/>
      <c r="C173" s="211" t="s">
        <v>426</v>
      </c>
      <c r="D173" s="211" t="s">
        <v>416</v>
      </c>
      <c r="E173" s="211" t="s">
        <v>417</v>
      </c>
      <c r="F173" s="212" t="s">
        <v>196</v>
      </c>
      <c r="G173" s="237"/>
      <c r="H173" s="238">
        <v>5102.8999999999996</v>
      </c>
      <c r="I173" s="239"/>
      <c r="J173" s="238">
        <v>5102.8999999999996</v>
      </c>
      <c r="K173" s="239"/>
      <c r="L173" s="238">
        <v>5102.8999999999996</v>
      </c>
      <c r="M173" s="239"/>
      <c r="N173" s="240">
        <v>14000</v>
      </c>
    </row>
    <row r="174" spans="1:14" ht="25.5" x14ac:dyDescent="0.25">
      <c r="A174" s="151"/>
      <c r="B174" s="190"/>
      <c r="C174" s="211" t="s">
        <v>427</v>
      </c>
      <c r="D174" s="211" t="s">
        <v>416</v>
      </c>
      <c r="E174" s="211" t="s">
        <v>428</v>
      </c>
      <c r="F174" s="212" t="s">
        <v>192</v>
      </c>
      <c r="G174" s="237"/>
      <c r="H174" s="238">
        <v>0</v>
      </c>
      <c r="I174" s="239"/>
      <c r="J174" s="238">
        <v>0</v>
      </c>
      <c r="K174" s="239"/>
      <c r="L174" s="238">
        <v>2030</v>
      </c>
      <c r="M174" s="239"/>
      <c r="N174" s="240">
        <v>3300</v>
      </c>
    </row>
    <row r="175" spans="1:14" ht="38.25" x14ac:dyDescent="0.25">
      <c r="A175" s="151"/>
      <c r="B175" s="190"/>
      <c r="C175" s="211" t="s">
        <v>429</v>
      </c>
      <c r="D175" s="211" t="s">
        <v>419</v>
      </c>
      <c r="E175" s="211" t="s">
        <v>430</v>
      </c>
      <c r="F175" s="212" t="s">
        <v>192</v>
      </c>
      <c r="G175" s="237"/>
      <c r="H175" s="238">
        <v>0</v>
      </c>
      <c r="I175" s="239"/>
      <c r="J175" s="238">
        <v>0</v>
      </c>
      <c r="K175" s="239"/>
      <c r="L175" s="238">
        <v>1024.19</v>
      </c>
      <c r="M175" s="239"/>
      <c r="N175" s="240">
        <v>2830</v>
      </c>
    </row>
    <row r="176" spans="1:14" ht="25.5" x14ac:dyDescent="0.25">
      <c r="A176" s="151"/>
      <c r="B176" s="190"/>
      <c r="C176" s="211" t="s">
        <v>431</v>
      </c>
      <c r="D176" s="211" t="s">
        <v>416</v>
      </c>
      <c r="E176" s="211" t="s">
        <v>417</v>
      </c>
      <c r="F176" s="212" t="s">
        <v>215</v>
      </c>
      <c r="G176" s="237"/>
      <c r="H176" s="238">
        <v>0</v>
      </c>
      <c r="I176" s="239"/>
      <c r="J176" s="238">
        <v>50</v>
      </c>
      <c r="K176" s="239"/>
      <c r="L176" s="238">
        <v>50</v>
      </c>
      <c r="M176" s="239"/>
      <c r="N176" s="240">
        <v>1000</v>
      </c>
    </row>
    <row r="177" spans="1:14" ht="25.5" x14ac:dyDescent="0.25">
      <c r="A177" s="151"/>
      <c r="B177" s="190"/>
      <c r="C177" s="211" t="s">
        <v>432</v>
      </c>
      <c r="D177" s="211" t="s">
        <v>416</v>
      </c>
      <c r="E177" s="211" t="s">
        <v>433</v>
      </c>
      <c r="F177" s="212" t="s">
        <v>192</v>
      </c>
      <c r="G177" s="237"/>
      <c r="H177" s="238">
        <v>0</v>
      </c>
      <c r="I177" s="239"/>
      <c r="J177" s="238">
        <v>0</v>
      </c>
      <c r="K177" s="239"/>
      <c r="L177" s="238">
        <v>149.66</v>
      </c>
      <c r="M177" s="239"/>
      <c r="N177" s="240">
        <v>200</v>
      </c>
    </row>
    <row r="178" spans="1:14" ht="25.5" x14ac:dyDescent="0.25">
      <c r="A178" s="151"/>
      <c r="B178" s="190"/>
      <c r="C178" s="211" t="s">
        <v>434</v>
      </c>
      <c r="D178" s="211" t="s">
        <v>416</v>
      </c>
      <c r="E178" s="211" t="s">
        <v>417</v>
      </c>
      <c r="F178" s="212" t="s">
        <v>192</v>
      </c>
      <c r="G178" s="237"/>
      <c r="H178" s="238">
        <v>0</v>
      </c>
      <c r="I178" s="239"/>
      <c r="J178" s="238">
        <v>0</v>
      </c>
      <c r="K178" s="239"/>
      <c r="L178" s="238">
        <v>0</v>
      </c>
      <c r="M178" s="239"/>
      <c r="N178" s="240">
        <v>300</v>
      </c>
    </row>
    <row r="179" spans="1:14" ht="25.5" x14ac:dyDescent="0.25">
      <c r="A179" s="151"/>
      <c r="B179" s="190"/>
      <c r="C179" s="211" t="s">
        <v>435</v>
      </c>
      <c r="D179" s="211" t="s">
        <v>436</v>
      </c>
      <c r="E179" s="211" t="s">
        <v>437</v>
      </c>
      <c r="F179" s="212" t="s">
        <v>192</v>
      </c>
      <c r="G179" s="237"/>
      <c r="H179" s="238">
        <v>0</v>
      </c>
      <c r="I179" s="239"/>
      <c r="J179" s="238">
        <v>0</v>
      </c>
      <c r="K179" s="239"/>
      <c r="L179" s="238">
        <v>0</v>
      </c>
      <c r="M179" s="239"/>
      <c r="N179" s="240">
        <v>500</v>
      </c>
    </row>
    <row r="180" spans="1:14" ht="25.5" x14ac:dyDescent="0.25">
      <c r="A180" s="151"/>
      <c r="B180" s="190"/>
      <c r="C180" s="211" t="s">
        <v>438</v>
      </c>
      <c r="D180" s="211" t="s">
        <v>416</v>
      </c>
      <c r="E180" s="211" t="s">
        <v>417</v>
      </c>
      <c r="F180" s="212" t="s">
        <v>192</v>
      </c>
      <c r="G180" s="237"/>
      <c r="H180" s="238">
        <v>0</v>
      </c>
      <c r="I180" s="239"/>
      <c r="J180" s="238">
        <v>0</v>
      </c>
      <c r="K180" s="239"/>
      <c r="L180" s="238">
        <v>1500</v>
      </c>
      <c r="M180" s="239"/>
      <c r="N180" s="240">
        <v>1500</v>
      </c>
    </row>
    <row r="181" spans="1:14" ht="25.5" x14ac:dyDescent="0.25">
      <c r="A181" s="151"/>
      <c r="B181" s="190"/>
      <c r="C181" s="211" t="s">
        <v>439</v>
      </c>
      <c r="D181" s="211" t="s">
        <v>416</v>
      </c>
      <c r="E181" s="211" t="s">
        <v>440</v>
      </c>
      <c r="F181" s="212" t="s">
        <v>192</v>
      </c>
      <c r="G181" s="237"/>
      <c r="H181" s="238">
        <v>103.13</v>
      </c>
      <c r="I181" s="239"/>
      <c r="J181" s="238">
        <v>1971.13</v>
      </c>
      <c r="K181" s="239"/>
      <c r="L181" s="238">
        <v>1971.13</v>
      </c>
      <c r="M181" s="239"/>
      <c r="N181" s="240">
        <v>1971.13</v>
      </c>
    </row>
    <row r="182" spans="1:14" ht="25.5" x14ac:dyDescent="0.25">
      <c r="A182" s="151"/>
      <c r="B182" s="190"/>
      <c r="C182" s="211" t="s">
        <v>441</v>
      </c>
      <c r="D182" s="211" t="s">
        <v>416</v>
      </c>
      <c r="E182" s="211" t="s">
        <v>440</v>
      </c>
      <c r="F182" s="212" t="s">
        <v>192</v>
      </c>
      <c r="G182" s="237"/>
      <c r="H182" s="238">
        <v>4161</v>
      </c>
      <c r="I182" s="239"/>
      <c r="J182" s="238">
        <v>4161</v>
      </c>
      <c r="K182" s="239"/>
      <c r="L182" s="238">
        <v>8561</v>
      </c>
      <c r="M182" s="239"/>
      <c r="N182" s="240">
        <v>13200</v>
      </c>
    </row>
    <row r="183" spans="1:14" ht="38.25" x14ac:dyDescent="0.25">
      <c r="A183" s="151"/>
      <c r="B183" s="190"/>
      <c r="C183" s="191" t="s">
        <v>442</v>
      </c>
      <c r="D183" s="191" t="s">
        <v>416</v>
      </c>
      <c r="E183" s="191" t="s">
        <v>417</v>
      </c>
      <c r="F183" s="195" t="s">
        <v>192</v>
      </c>
      <c r="G183" s="227"/>
      <c r="H183" s="231">
        <v>0</v>
      </c>
      <c r="I183" s="229"/>
      <c r="J183" s="231">
        <v>0</v>
      </c>
      <c r="K183" s="229"/>
      <c r="L183" s="231">
        <v>0</v>
      </c>
      <c r="M183" s="229"/>
      <c r="N183" s="233">
        <v>450</v>
      </c>
    </row>
    <row r="184" spans="1:14" x14ac:dyDescent="0.25">
      <c r="A184" s="151" t="s">
        <v>71</v>
      </c>
      <c r="B184" s="150" t="s">
        <v>70</v>
      </c>
      <c r="C184" s="192"/>
      <c r="D184" s="192"/>
      <c r="E184" s="192"/>
      <c r="F184" s="243"/>
      <c r="G184" s="83"/>
      <c r="H184" s="85"/>
      <c r="I184" s="85"/>
      <c r="J184" s="85"/>
      <c r="K184" s="85"/>
      <c r="L184" s="85"/>
      <c r="M184" s="85"/>
      <c r="N184" s="87"/>
    </row>
    <row r="185" spans="1:14" x14ac:dyDescent="0.25">
      <c r="A185" s="151" t="s">
        <v>72</v>
      </c>
      <c r="B185" s="150" t="s">
        <v>12</v>
      </c>
      <c r="C185" s="152"/>
      <c r="D185" s="152"/>
      <c r="E185" s="152"/>
      <c r="F185" s="165"/>
      <c r="G185" s="166"/>
      <c r="H185" s="167"/>
      <c r="I185" s="167"/>
      <c r="J185" s="167"/>
      <c r="K185" s="167"/>
      <c r="L185" s="167"/>
      <c r="M185" s="167"/>
      <c r="N185" s="168"/>
    </row>
    <row r="186" spans="1:14" x14ac:dyDescent="0.25">
      <c r="A186" s="151" t="s">
        <v>74</v>
      </c>
      <c r="B186" s="150" t="s">
        <v>73</v>
      </c>
      <c r="C186" s="152"/>
      <c r="D186" s="152"/>
      <c r="E186" s="152"/>
      <c r="F186" s="165"/>
      <c r="G186" s="166"/>
      <c r="H186" s="167"/>
      <c r="I186" s="167"/>
      <c r="J186" s="167"/>
      <c r="K186" s="167"/>
      <c r="L186" s="167"/>
      <c r="M186" s="167"/>
      <c r="N186" s="168"/>
    </row>
    <row r="187" spans="1:14" x14ac:dyDescent="0.25">
      <c r="A187" s="151" t="s">
        <v>76</v>
      </c>
      <c r="B187" s="150" t="s">
        <v>75</v>
      </c>
      <c r="C187" s="152"/>
      <c r="D187" s="152"/>
      <c r="E187" s="152"/>
      <c r="F187" s="165"/>
      <c r="G187" s="83"/>
      <c r="H187" s="85"/>
      <c r="I187" s="85"/>
      <c r="J187" s="85"/>
      <c r="K187" s="85"/>
      <c r="L187" s="85"/>
      <c r="M187" s="85"/>
      <c r="N187" s="87"/>
    </row>
    <row r="188" spans="1:14" x14ac:dyDescent="0.25">
      <c r="A188" s="151" t="s">
        <v>78</v>
      </c>
      <c r="B188" s="150" t="s">
        <v>77</v>
      </c>
      <c r="C188" s="203"/>
      <c r="D188" s="203"/>
      <c r="E188" s="203"/>
      <c r="F188" s="258"/>
      <c r="G188" s="83"/>
      <c r="H188" s="85">
        <v>0</v>
      </c>
      <c r="I188" s="85"/>
      <c r="J188" s="85">
        <v>0</v>
      </c>
      <c r="K188" s="85">
        <v>665.26</v>
      </c>
      <c r="L188" s="85">
        <v>1651</v>
      </c>
      <c r="M188" s="85">
        <v>1513.14</v>
      </c>
      <c r="N188" s="87">
        <v>3000</v>
      </c>
    </row>
    <row r="189" spans="1:14" ht="25.5" x14ac:dyDescent="0.25">
      <c r="A189" s="151"/>
      <c r="B189" s="190"/>
      <c r="C189" s="193" t="s">
        <v>443</v>
      </c>
      <c r="D189" s="193" t="s">
        <v>444</v>
      </c>
      <c r="E189" s="193" t="s">
        <v>445</v>
      </c>
      <c r="F189" s="197" t="s">
        <v>192</v>
      </c>
      <c r="G189" s="83"/>
      <c r="H189" s="232">
        <v>0</v>
      </c>
      <c r="I189" s="85"/>
      <c r="J189" s="232">
        <v>0</v>
      </c>
      <c r="K189" s="85"/>
      <c r="L189" s="232">
        <v>1651</v>
      </c>
      <c r="M189" s="85"/>
      <c r="N189" s="234">
        <v>3000</v>
      </c>
    </row>
    <row r="190" spans="1:14" x14ac:dyDescent="0.25">
      <c r="A190" s="151" t="s">
        <v>80</v>
      </c>
      <c r="B190" s="150" t="s">
        <v>79</v>
      </c>
      <c r="C190" s="193"/>
      <c r="D190" s="193"/>
      <c r="E190" s="193"/>
      <c r="F190" s="245"/>
      <c r="G190" s="83">
        <v>1271</v>
      </c>
      <c r="H190" s="85">
        <f>SUM(H191:H196)</f>
        <v>350</v>
      </c>
      <c r="I190" s="85">
        <v>6852.87</v>
      </c>
      <c r="J190" s="85">
        <f>SUM(J191:J196)</f>
        <v>12692.48</v>
      </c>
      <c r="K190" s="85">
        <v>6852.87</v>
      </c>
      <c r="L190" s="85">
        <f>SUM(L191:L196)</f>
        <v>12731.52</v>
      </c>
      <c r="M190" s="85">
        <v>8027.87</v>
      </c>
      <c r="N190" s="87">
        <f>SUM(N191:N196)</f>
        <v>17526.64</v>
      </c>
    </row>
    <row r="191" spans="1:14" ht="25.5" x14ac:dyDescent="0.25">
      <c r="A191" s="151"/>
      <c r="B191" s="190"/>
      <c r="C191" s="204" t="s">
        <v>446</v>
      </c>
      <c r="D191" s="204" t="s">
        <v>447</v>
      </c>
      <c r="E191" s="204" t="s">
        <v>448</v>
      </c>
      <c r="F191" s="206" t="s">
        <v>192</v>
      </c>
      <c r="G191" s="228"/>
      <c r="H191" s="235">
        <v>350</v>
      </c>
      <c r="I191" s="230"/>
      <c r="J191" s="235">
        <v>7594.38</v>
      </c>
      <c r="K191" s="230"/>
      <c r="L191" s="235">
        <v>7594.38</v>
      </c>
      <c r="M191" s="230"/>
      <c r="N191" s="236">
        <v>9161.5499999999993</v>
      </c>
    </row>
    <row r="192" spans="1:14" ht="25.5" x14ac:dyDescent="0.25">
      <c r="A192" s="151"/>
      <c r="B192" s="190"/>
      <c r="C192" s="211" t="s">
        <v>449</v>
      </c>
      <c r="D192" s="211" t="s">
        <v>450</v>
      </c>
      <c r="E192" s="211" t="s">
        <v>451</v>
      </c>
      <c r="F192" s="212" t="s">
        <v>215</v>
      </c>
      <c r="G192" s="237"/>
      <c r="H192" s="238">
        <v>0</v>
      </c>
      <c r="I192" s="239"/>
      <c r="J192" s="238">
        <v>0</v>
      </c>
      <c r="K192" s="239"/>
      <c r="L192" s="238">
        <v>0</v>
      </c>
      <c r="M192" s="239"/>
      <c r="N192" s="240">
        <v>1300</v>
      </c>
    </row>
    <row r="193" spans="1:14" ht="38.25" x14ac:dyDescent="0.25">
      <c r="A193" s="151"/>
      <c r="B193" s="190"/>
      <c r="C193" s="211" t="s">
        <v>452</v>
      </c>
      <c r="D193" s="211" t="s">
        <v>450</v>
      </c>
      <c r="E193" s="211" t="s">
        <v>451</v>
      </c>
      <c r="F193" s="212" t="s">
        <v>215</v>
      </c>
      <c r="G193" s="237"/>
      <c r="H193" s="238">
        <v>0</v>
      </c>
      <c r="I193" s="239"/>
      <c r="J193" s="238">
        <v>1736.05</v>
      </c>
      <c r="K193" s="239"/>
      <c r="L193" s="238">
        <v>1775.09</v>
      </c>
      <c r="M193" s="239"/>
      <c r="N193" s="240">
        <v>1775.09</v>
      </c>
    </row>
    <row r="194" spans="1:14" ht="25.5" x14ac:dyDescent="0.25">
      <c r="A194" s="151"/>
      <c r="B194" s="190"/>
      <c r="C194" s="211" t="s">
        <v>453</v>
      </c>
      <c r="D194" s="211" t="s">
        <v>447</v>
      </c>
      <c r="E194" s="211" t="s">
        <v>454</v>
      </c>
      <c r="F194" s="212" t="s">
        <v>192</v>
      </c>
      <c r="G194" s="237"/>
      <c r="H194" s="238">
        <v>0</v>
      </c>
      <c r="I194" s="239"/>
      <c r="J194" s="238">
        <v>2706.09</v>
      </c>
      <c r="K194" s="239"/>
      <c r="L194" s="238">
        <v>2706.09</v>
      </c>
      <c r="M194" s="239"/>
      <c r="N194" s="240">
        <v>3800</v>
      </c>
    </row>
    <row r="195" spans="1:14" ht="25.5" x14ac:dyDescent="0.25">
      <c r="A195" s="151"/>
      <c r="B195" s="190"/>
      <c r="C195" s="211" t="s">
        <v>455</v>
      </c>
      <c r="D195" s="211" t="s">
        <v>450</v>
      </c>
      <c r="E195" s="211" t="s">
        <v>451</v>
      </c>
      <c r="F195" s="212" t="s">
        <v>192</v>
      </c>
      <c r="G195" s="237"/>
      <c r="H195" s="238">
        <v>0</v>
      </c>
      <c r="I195" s="239"/>
      <c r="J195" s="238">
        <v>0</v>
      </c>
      <c r="K195" s="239"/>
      <c r="L195" s="238">
        <v>0</v>
      </c>
      <c r="M195" s="239"/>
      <c r="N195" s="240">
        <v>500</v>
      </c>
    </row>
    <row r="196" spans="1:14" ht="25.5" x14ac:dyDescent="0.25">
      <c r="A196" s="151"/>
      <c r="B196" s="190"/>
      <c r="C196" s="191" t="s">
        <v>456</v>
      </c>
      <c r="D196" s="191" t="s">
        <v>447</v>
      </c>
      <c r="E196" s="191" t="s">
        <v>454</v>
      </c>
      <c r="F196" s="195" t="s">
        <v>192</v>
      </c>
      <c r="G196" s="227"/>
      <c r="H196" s="231">
        <v>0</v>
      </c>
      <c r="I196" s="229"/>
      <c r="J196" s="231">
        <v>655.96</v>
      </c>
      <c r="K196" s="229"/>
      <c r="L196" s="231">
        <v>655.96</v>
      </c>
      <c r="M196" s="229"/>
      <c r="N196" s="233">
        <v>990</v>
      </c>
    </row>
    <row r="197" spans="1:14" x14ac:dyDescent="0.25">
      <c r="A197" s="154" t="s">
        <v>62</v>
      </c>
      <c r="B197" s="156" t="s">
        <v>127</v>
      </c>
      <c r="C197" s="192"/>
      <c r="D197" s="192"/>
      <c r="E197" s="192"/>
      <c r="F197" s="243"/>
      <c r="G197" s="75">
        <f>SUM(G102:G190)</f>
        <v>78147.97</v>
      </c>
      <c r="H197" s="76">
        <f>SUM(H190,H188,H187,H186,H185,H184,H167,H121,H114,H102)</f>
        <v>95438.54</v>
      </c>
      <c r="I197" s="76">
        <f>SUM(I190,I188,I187,I186,I185,I184,I167,I121,I114,I102)</f>
        <v>162080.93</v>
      </c>
      <c r="J197" s="76">
        <f>SUM(J190,J188,J187,J186,J185,J184,J167,J121,J114,J102)</f>
        <v>199925.13</v>
      </c>
      <c r="K197" s="76">
        <f>SUM(K190,K188,K187,K186,K185,K184,K167,K121,K114,K102)</f>
        <v>244913.52999999997</v>
      </c>
      <c r="L197" s="76">
        <f>SUM(L190,L188,L187,L186,L185,L184,L167,L121,L114,L102)</f>
        <v>286844.47000000003</v>
      </c>
      <c r="M197" s="76">
        <f>SUM(M102:M190)</f>
        <v>335679.11</v>
      </c>
      <c r="N197" s="77">
        <f>SUM(N190,N188,N187,N186,N185,N184,N167,N121,N114,N102)</f>
        <v>479110.45999999996</v>
      </c>
    </row>
    <row r="198" spans="1:14" x14ac:dyDescent="0.25">
      <c r="A198" s="151" t="s">
        <v>83</v>
      </c>
      <c r="B198" s="150" t="s">
        <v>82</v>
      </c>
      <c r="C198" s="152"/>
      <c r="D198" s="152"/>
      <c r="E198" s="152"/>
      <c r="F198" s="165"/>
      <c r="G198" s="71"/>
      <c r="H198" s="73"/>
      <c r="I198" s="85"/>
      <c r="J198" s="85"/>
      <c r="K198" s="85"/>
      <c r="L198" s="85"/>
      <c r="M198" s="85"/>
      <c r="N198" s="169"/>
    </row>
    <row r="199" spans="1:14" x14ac:dyDescent="0.25">
      <c r="A199" s="151" t="s">
        <v>85</v>
      </c>
      <c r="B199" s="150" t="s">
        <v>84</v>
      </c>
      <c r="C199" s="203"/>
      <c r="D199" s="203"/>
      <c r="E199" s="203"/>
      <c r="F199" s="258"/>
      <c r="G199" s="166">
        <v>59163.24</v>
      </c>
      <c r="H199" s="167">
        <f>SUM(H200:H210)</f>
        <v>33300.74</v>
      </c>
      <c r="I199" s="167">
        <v>110558.64</v>
      </c>
      <c r="J199" s="167">
        <f>SUM(J200:J210)</f>
        <v>49765.7</v>
      </c>
      <c r="K199" s="167">
        <v>179570.66</v>
      </c>
      <c r="L199" s="167">
        <f>SUM(L200:L210)</f>
        <v>118398.01999999999</v>
      </c>
      <c r="M199" s="167">
        <v>274704.19</v>
      </c>
      <c r="N199" s="168">
        <f>SUM(N200:N210)</f>
        <v>312573.84999999998</v>
      </c>
    </row>
    <row r="200" spans="1:14" ht="38.25" x14ac:dyDescent="0.25">
      <c r="A200" s="151"/>
      <c r="B200" s="190"/>
      <c r="C200" s="204" t="s">
        <v>457</v>
      </c>
      <c r="D200" s="204" t="s">
        <v>458</v>
      </c>
      <c r="E200" s="204" t="s">
        <v>459</v>
      </c>
      <c r="F200" s="206" t="s">
        <v>215</v>
      </c>
      <c r="G200" s="247"/>
      <c r="H200" s="252">
        <v>0</v>
      </c>
      <c r="I200" s="249"/>
      <c r="J200" s="252">
        <v>0</v>
      </c>
      <c r="K200" s="249"/>
      <c r="L200" s="252">
        <v>6100</v>
      </c>
      <c r="M200" s="249"/>
      <c r="N200" s="253">
        <v>79922</v>
      </c>
    </row>
    <row r="201" spans="1:14" ht="51" x14ac:dyDescent="0.25">
      <c r="A201" s="151"/>
      <c r="B201" s="190"/>
      <c r="C201" s="211" t="s">
        <v>460</v>
      </c>
      <c r="D201" s="211" t="s">
        <v>458</v>
      </c>
      <c r="E201" s="211" t="s">
        <v>459</v>
      </c>
      <c r="F201" s="212" t="s">
        <v>215</v>
      </c>
      <c r="G201" s="254"/>
      <c r="H201" s="255">
        <v>1647</v>
      </c>
      <c r="I201" s="256"/>
      <c r="J201" s="255">
        <v>1647</v>
      </c>
      <c r="K201" s="256"/>
      <c r="L201" s="255">
        <v>1647</v>
      </c>
      <c r="M201" s="256"/>
      <c r="N201" s="257">
        <v>14000</v>
      </c>
    </row>
    <row r="202" spans="1:14" ht="38.25" x14ac:dyDescent="0.25">
      <c r="A202" s="151"/>
      <c r="B202" s="190"/>
      <c r="C202" s="211" t="s">
        <v>461</v>
      </c>
      <c r="D202" s="211" t="s">
        <v>458</v>
      </c>
      <c r="E202" s="211" t="s">
        <v>459</v>
      </c>
      <c r="F202" s="212" t="s">
        <v>215</v>
      </c>
      <c r="G202" s="254"/>
      <c r="H202" s="255">
        <v>0</v>
      </c>
      <c r="I202" s="256"/>
      <c r="J202" s="255">
        <v>0</v>
      </c>
      <c r="K202" s="256"/>
      <c r="L202" s="255">
        <v>1830</v>
      </c>
      <c r="M202" s="256"/>
      <c r="N202" s="257">
        <v>1830</v>
      </c>
    </row>
    <row r="203" spans="1:14" ht="38.25" x14ac:dyDescent="0.25">
      <c r="A203" s="151"/>
      <c r="B203" s="190"/>
      <c r="C203" s="211" t="s">
        <v>462</v>
      </c>
      <c r="D203" s="211" t="s">
        <v>463</v>
      </c>
      <c r="E203" s="211" t="s">
        <v>464</v>
      </c>
      <c r="F203" s="212" t="s">
        <v>196</v>
      </c>
      <c r="G203" s="254"/>
      <c r="H203" s="255">
        <v>0</v>
      </c>
      <c r="I203" s="256"/>
      <c r="J203" s="255">
        <v>0</v>
      </c>
      <c r="K203" s="256"/>
      <c r="L203" s="255">
        <v>0</v>
      </c>
      <c r="M203" s="256"/>
      <c r="N203" s="257">
        <v>17070.060000000001</v>
      </c>
    </row>
    <row r="204" spans="1:14" ht="25.5" x14ac:dyDescent="0.25">
      <c r="A204" s="151"/>
      <c r="B204" s="190"/>
      <c r="C204" s="211" t="s">
        <v>465</v>
      </c>
      <c r="D204" s="211" t="s">
        <v>466</v>
      </c>
      <c r="E204" s="211" t="s">
        <v>467</v>
      </c>
      <c r="F204" s="212" t="s">
        <v>196</v>
      </c>
      <c r="G204" s="254"/>
      <c r="H204" s="255">
        <v>27146.68</v>
      </c>
      <c r="I204" s="256"/>
      <c r="J204" s="255">
        <v>27146.68</v>
      </c>
      <c r="K204" s="256"/>
      <c r="L204" s="255">
        <v>27146.68</v>
      </c>
      <c r="M204" s="256"/>
      <c r="N204" s="257">
        <v>109787.41</v>
      </c>
    </row>
    <row r="205" spans="1:14" ht="38.25" x14ac:dyDescent="0.25">
      <c r="A205" s="151"/>
      <c r="B205" s="190"/>
      <c r="C205" s="211" t="s">
        <v>468</v>
      </c>
      <c r="D205" s="211" t="s">
        <v>466</v>
      </c>
      <c r="E205" s="211" t="s">
        <v>467</v>
      </c>
      <c r="F205" s="212" t="s">
        <v>196</v>
      </c>
      <c r="G205" s="254"/>
      <c r="H205" s="255">
        <v>0</v>
      </c>
      <c r="I205" s="256"/>
      <c r="J205" s="255">
        <v>0</v>
      </c>
      <c r="K205" s="256"/>
      <c r="L205" s="255">
        <v>0</v>
      </c>
      <c r="M205" s="256"/>
      <c r="N205" s="257">
        <v>2894.06</v>
      </c>
    </row>
    <row r="206" spans="1:14" ht="25.5" x14ac:dyDescent="0.25">
      <c r="A206" s="151"/>
      <c r="B206" s="190"/>
      <c r="C206" s="211" t="s">
        <v>469</v>
      </c>
      <c r="D206" s="211" t="s">
        <v>470</v>
      </c>
      <c r="E206" s="211" t="s">
        <v>471</v>
      </c>
      <c r="F206" s="212" t="s">
        <v>192</v>
      </c>
      <c r="G206" s="254"/>
      <c r="H206" s="255">
        <v>4507.0600000000004</v>
      </c>
      <c r="I206" s="256"/>
      <c r="J206" s="255">
        <v>4507.0600000000004</v>
      </c>
      <c r="K206" s="256"/>
      <c r="L206" s="255">
        <v>4507.0600000000004</v>
      </c>
      <c r="M206" s="256"/>
      <c r="N206" s="257">
        <v>4510</v>
      </c>
    </row>
    <row r="207" spans="1:14" ht="25.5" x14ac:dyDescent="0.25">
      <c r="A207" s="151"/>
      <c r="B207" s="190"/>
      <c r="C207" s="211" t="s">
        <v>472</v>
      </c>
      <c r="D207" s="211" t="s">
        <v>466</v>
      </c>
      <c r="E207" s="211" t="s">
        <v>473</v>
      </c>
      <c r="F207" s="212" t="s">
        <v>196</v>
      </c>
      <c r="G207" s="254"/>
      <c r="H207" s="255">
        <v>0</v>
      </c>
      <c r="I207" s="256"/>
      <c r="J207" s="255">
        <v>0</v>
      </c>
      <c r="K207" s="256"/>
      <c r="L207" s="255">
        <v>0</v>
      </c>
      <c r="M207" s="256"/>
      <c r="N207" s="257">
        <v>2000</v>
      </c>
    </row>
    <row r="208" spans="1:14" ht="25.5" x14ac:dyDescent="0.25">
      <c r="A208" s="151"/>
      <c r="B208" s="190"/>
      <c r="C208" s="211" t="s">
        <v>474</v>
      </c>
      <c r="D208" s="211" t="s">
        <v>466</v>
      </c>
      <c r="E208" s="211" t="s">
        <v>473</v>
      </c>
      <c r="F208" s="212" t="s">
        <v>215</v>
      </c>
      <c r="G208" s="254"/>
      <c r="H208" s="255">
        <v>0</v>
      </c>
      <c r="I208" s="256"/>
      <c r="J208" s="255">
        <v>4762.88</v>
      </c>
      <c r="K208" s="256"/>
      <c r="L208" s="255">
        <v>4762.88</v>
      </c>
      <c r="M208" s="256"/>
      <c r="N208" s="257">
        <v>4762.88</v>
      </c>
    </row>
    <row r="209" spans="1:14" ht="38.25" x14ac:dyDescent="0.25">
      <c r="A209" s="151"/>
      <c r="B209" s="190"/>
      <c r="C209" s="211" t="s">
        <v>475</v>
      </c>
      <c r="D209" s="211" t="s">
        <v>466</v>
      </c>
      <c r="E209" s="211" t="s">
        <v>476</v>
      </c>
      <c r="F209" s="212" t="s">
        <v>215</v>
      </c>
      <c r="G209" s="254"/>
      <c r="H209" s="255">
        <v>0</v>
      </c>
      <c r="I209" s="256"/>
      <c r="J209" s="255">
        <v>0</v>
      </c>
      <c r="K209" s="256"/>
      <c r="L209" s="255">
        <v>0</v>
      </c>
      <c r="M209" s="256"/>
      <c r="N209" s="257">
        <v>3393.04</v>
      </c>
    </row>
    <row r="210" spans="1:14" ht="51" x14ac:dyDescent="0.25">
      <c r="A210" s="151"/>
      <c r="B210" s="190"/>
      <c r="C210" s="191" t="s">
        <v>477</v>
      </c>
      <c r="D210" s="191" t="s">
        <v>466</v>
      </c>
      <c r="E210" s="191" t="s">
        <v>476</v>
      </c>
      <c r="F210" s="195" t="s">
        <v>215</v>
      </c>
      <c r="G210" s="246"/>
      <c r="H210" s="250">
        <v>0</v>
      </c>
      <c r="I210" s="248"/>
      <c r="J210" s="250">
        <v>11702.08</v>
      </c>
      <c r="K210" s="248"/>
      <c r="L210" s="250">
        <v>72404.399999999994</v>
      </c>
      <c r="M210" s="248"/>
      <c r="N210" s="251">
        <v>72404.399999999994</v>
      </c>
    </row>
    <row r="211" spans="1:14" x14ac:dyDescent="0.25">
      <c r="A211" s="151" t="s">
        <v>86</v>
      </c>
      <c r="B211" s="150" t="s">
        <v>0</v>
      </c>
      <c r="C211" s="192"/>
      <c r="D211" s="192"/>
      <c r="E211" s="192"/>
      <c r="F211" s="243"/>
      <c r="G211" s="83"/>
      <c r="H211" s="85"/>
      <c r="I211" s="85"/>
      <c r="J211" s="85"/>
      <c r="K211" s="85"/>
      <c r="L211" s="85"/>
      <c r="M211" s="85"/>
      <c r="N211" s="87"/>
    </row>
    <row r="212" spans="1:14" x14ac:dyDescent="0.25">
      <c r="A212" s="151" t="s">
        <v>87</v>
      </c>
      <c r="B212" s="150" t="s">
        <v>1</v>
      </c>
      <c r="C212" s="152"/>
      <c r="D212" s="152"/>
      <c r="E212" s="152"/>
      <c r="F212" s="165"/>
      <c r="G212" s="83"/>
      <c r="H212" s="85"/>
      <c r="I212" s="85"/>
      <c r="J212" s="85"/>
      <c r="K212" s="85"/>
      <c r="L212" s="85"/>
      <c r="M212" s="85"/>
      <c r="N212" s="87"/>
    </row>
    <row r="213" spans="1:14" x14ac:dyDescent="0.25">
      <c r="A213" s="151" t="s">
        <v>89</v>
      </c>
      <c r="B213" s="150" t="s">
        <v>88</v>
      </c>
      <c r="C213" s="152"/>
      <c r="D213" s="152"/>
      <c r="E213" s="152"/>
      <c r="F213" s="165"/>
      <c r="G213" s="170"/>
      <c r="H213" s="171"/>
      <c r="I213" s="171"/>
      <c r="J213" s="171"/>
      <c r="K213" s="171"/>
      <c r="L213" s="171"/>
      <c r="M213" s="171"/>
      <c r="N213" s="172"/>
    </row>
    <row r="214" spans="1:14" x14ac:dyDescent="0.25">
      <c r="A214" s="154" t="s">
        <v>81</v>
      </c>
      <c r="B214" s="156" t="s">
        <v>126</v>
      </c>
      <c r="C214" s="152"/>
      <c r="D214" s="152"/>
      <c r="E214" s="152"/>
      <c r="F214" s="165"/>
      <c r="G214" s="75">
        <f>SUM(G198:G213)</f>
        <v>59163.24</v>
      </c>
      <c r="H214" s="76">
        <f>SUM(H213,H212,H211,H199,H198)</f>
        <v>33300.74</v>
      </c>
      <c r="I214" s="76">
        <f>SUM(I198:I213)</f>
        <v>110558.64</v>
      </c>
      <c r="J214" s="76">
        <f>SUM(J213,J212,J211,J199,J198)</f>
        <v>49765.7</v>
      </c>
      <c r="K214" s="76">
        <f>SUM(K198:K213)</f>
        <v>179570.66</v>
      </c>
      <c r="L214" s="76">
        <f>SUM(L213,L212,L211,L199,L198)</f>
        <v>118398.01999999999</v>
      </c>
      <c r="M214" s="76">
        <f>SUM(M198:M213)</f>
        <v>274704.19</v>
      </c>
      <c r="N214" s="77">
        <f>SUM(N213,N212,N211,N199,N198)</f>
        <v>312573.84999999998</v>
      </c>
    </row>
    <row r="215" spans="1:14" x14ac:dyDescent="0.25">
      <c r="A215" s="151" t="s">
        <v>92</v>
      </c>
      <c r="B215" s="150" t="s">
        <v>91</v>
      </c>
      <c r="C215" s="152"/>
      <c r="D215" s="152"/>
      <c r="E215" s="152"/>
      <c r="F215" s="165"/>
      <c r="G215" s="83"/>
      <c r="H215" s="85"/>
      <c r="I215" s="85"/>
      <c r="J215" s="85"/>
      <c r="K215" s="85"/>
      <c r="L215" s="85"/>
      <c r="M215" s="85"/>
      <c r="N215" s="87"/>
    </row>
    <row r="216" spans="1:14" x14ac:dyDescent="0.25">
      <c r="A216" s="151" t="s">
        <v>94</v>
      </c>
      <c r="B216" s="150" t="s">
        <v>93</v>
      </c>
      <c r="C216" s="152"/>
      <c r="D216" s="152"/>
      <c r="E216" s="152"/>
      <c r="F216" s="165"/>
      <c r="G216" s="83"/>
      <c r="H216" s="85"/>
      <c r="I216" s="85"/>
      <c r="J216" s="85"/>
      <c r="K216" s="85"/>
      <c r="L216" s="85"/>
      <c r="M216" s="85"/>
      <c r="N216" s="87"/>
    </row>
    <row r="217" spans="1:14" x14ac:dyDescent="0.25">
      <c r="A217" s="151" t="s">
        <v>96</v>
      </c>
      <c r="B217" s="150" t="s">
        <v>95</v>
      </c>
      <c r="C217" s="152"/>
      <c r="D217" s="152"/>
      <c r="E217" s="152"/>
      <c r="F217" s="165"/>
      <c r="G217" s="83"/>
      <c r="H217" s="85"/>
      <c r="I217" s="85"/>
      <c r="J217" s="85"/>
      <c r="K217" s="85"/>
      <c r="L217" s="85"/>
      <c r="M217" s="85"/>
      <c r="N217" s="87"/>
    </row>
    <row r="218" spans="1:14" x14ac:dyDescent="0.25">
      <c r="A218" s="151" t="s">
        <v>98</v>
      </c>
      <c r="B218" s="150" t="s">
        <v>97</v>
      </c>
      <c r="C218" s="152"/>
      <c r="D218" s="152"/>
      <c r="E218" s="152"/>
      <c r="F218" s="165"/>
      <c r="G218" s="83"/>
      <c r="H218" s="85"/>
      <c r="I218" s="85"/>
      <c r="J218" s="85"/>
      <c r="K218" s="85"/>
      <c r="L218" s="85"/>
      <c r="M218" s="85"/>
      <c r="N218" s="87"/>
    </row>
    <row r="219" spans="1:14" x14ac:dyDescent="0.25">
      <c r="A219" s="154" t="s">
        <v>90</v>
      </c>
      <c r="B219" s="156" t="s">
        <v>125</v>
      </c>
      <c r="C219" s="152"/>
      <c r="D219" s="152"/>
      <c r="E219" s="152"/>
      <c r="F219" s="165"/>
      <c r="G219" s="75">
        <f>SUM(G215:G218)</f>
        <v>0</v>
      </c>
      <c r="H219" s="173">
        <f>SUM(H218,H217,H216,H215)</f>
        <v>0</v>
      </c>
      <c r="I219" s="173">
        <f>SUM(I215:I218)</f>
        <v>0</v>
      </c>
      <c r="J219" s="173">
        <f>SUM(J218,J217,J216,J215)</f>
        <v>0</v>
      </c>
      <c r="K219" s="173">
        <f>SUM(K215:K218)</f>
        <v>0</v>
      </c>
      <c r="L219" s="173">
        <f>SUM(L218,L217,L216,L215)</f>
        <v>0</v>
      </c>
      <c r="M219" s="173">
        <f>SUM(M215:M218)</f>
        <v>0</v>
      </c>
      <c r="N219" s="174">
        <f>SUM(N218,N217,N216,N215)</f>
        <v>0</v>
      </c>
    </row>
    <row r="220" spans="1:14" x14ac:dyDescent="0.25">
      <c r="A220" s="151" t="s">
        <v>101</v>
      </c>
      <c r="B220" s="150" t="s">
        <v>100</v>
      </c>
      <c r="C220" s="152"/>
      <c r="D220" s="152"/>
      <c r="E220" s="152"/>
      <c r="F220" s="165"/>
      <c r="G220" s="83"/>
      <c r="H220" s="85"/>
      <c r="I220" s="85"/>
      <c r="J220" s="85"/>
      <c r="K220" s="85"/>
      <c r="L220" s="85"/>
      <c r="M220" s="85"/>
      <c r="N220" s="87"/>
    </row>
    <row r="221" spans="1:14" x14ac:dyDescent="0.25">
      <c r="A221" s="151" t="s">
        <v>103</v>
      </c>
      <c r="B221" s="150" t="s">
        <v>102</v>
      </c>
      <c r="C221" s="152"/>
      <c r="D221" s="152"/>
      <c r="E221" s="152"/>
      <c r="F221" s="165"/>
      <c r="G221" s="83"/>
      <c r="H221" s="85"/>
      <c r="I221" s="85"/>
      <c r="J221" s="85"/>
      <c r="K221" s="85"/>
      <c r="L221" s="85"/>
      <c r="M221" s="85"/>
      <c r="N221" s="87"/>
    </row>
    <row r="222" spans="1:14" x14ac:dyDescent="0.25">
      <c r="A222" s="151" t="s">
        <v>105</v>
      </c>
      <c r="B222" s="150" t="s">
        <v>104</v>
      </c>
      <c r="C222" s="152"/>
      <c r="D222" s="152"/>
      <c r="E222" s="152"/>
      <c r="F222" s="165"/>
      <c r="G222" s="83"/>
      <c r="H222" s="85"/>
      <c r="I222" s="85"/>
      <c r="J222" s="85"/>
      <c r="K222" s="85"/>
      <c r="L222" s="85"/>
      <c r="M222" s="85"/>
      <c r="N222" s="87"/>
    </row>
    <row r="223" spans="1:14" x14ac:dyDescent="0.25">
      <c r="A223" s="151" t="s">
        <v>107</v>
      </c>
      <c r="B223" s="150" t="s">
        <v>106</v>
      </c>
      <c r="C223" s="152"/>
      <c r="D223" s="152"/>
      <c r="E223" s="152"/>
      <c r="F223" s="165"/>
      <c r="G223" s="83"/>
      <c r="H223" s="85"/>
      <c r="I223" s="85"/>
      <c r="J223" s="85"/>
      <c r="K223" s="85"/>
      <c r="L223" s="85"/>
      <c r="M223" s="85"/>
      <c r="N223" s="87"/>
    </row>
    <row r="224" spans="1:14" x14ac:dyDescent="0.25">
      <c r="A224" s="151" t="s">
        <v>109</v>
      </c>
      <c r="B224" s="150" t="s">
        <v>108</v>
      </c>
      <c r="C224" s="152"/>
      <c r="D224" s="152"/>
      <c r="E224" s="152"/>
      <c r="F224" s="165"/>
      <c r="G224" s="83"/>
      <c r="H224" s="85"/>
      <c r="I224" s="85"/>
      <c r="J224" s="85"/>
      <c r="K224" s="85"/>
      <c r="L224" s="85"/>
      <c r="M224" s="85"/>
      <c r="N224" s="87"/>
    </row>
    <row r="225" spans="1:14" x14ac:dyDescent="0.25">
      <c r="A225" s="154" t="s">
        <v>99</v>
      </c>
      <c r="B225" s="156" t="s">
        <v>124</v>
      </c>
      <c r="C225" s="152"/>
      <c r="D225" s="152"/>
      <c r="E225" s="152"/>
      <c r="F225" s="165"/>
      <c r="G225" s="175">
        <f>SUM(G220:G224)</f>
        <v>0</v>
      </c>
      <c r="H225" s="173">
        <f>SUM(H224,H223,H222,H221,H220)</f>
        <v>0</v>
      </c>
      <c r="I225" s="173">
        <f>SUM(I220:I224)</f>
        <v>0</v>
      </c>
      <c r="J225" s="173">
        <f>SUM(J224,J223,J222,J221,J220)</f>
        <v>0</v>
      </c>
      <c r="K225" s="173">
        <f>SUM(K224,K223,K222,K221,K220)</f>
        <v>0</v>
      </c>
      <c r="L225" s="173">
        <f>SUM(L224,L223,L222,L221,L220)</f>
        <v>0</v>
      </c>
      <c r="M225" s="173">
        <f>SUM(M224,M223,M222,M221,M220)</f>
        <v>0</v>
      </c>
      <c r="N225" s="174">
        <f>SUM(N224,N223,N222,N221,N220)</f>
        <v>0</v>
      </c>
    </row>
    <row r="226" spans="1:14" x14ac:dyDescent="0.25">
      <c r="A226" s="151" t="s">
        <v>168</v>
      </c>
      <c r="B226" s="176" t="s">
        <v>175</v>
      </c>
      <c r="C226" s="177"/>
      <c r="D226" s="177"/>
      <c r="E226" s="177"/>
      <c r="F226" s="178"/>
      <c r="G226" s="83"/>
      <c r="H226" s="85"/>
      <c r="I226" s="85"/>
      <c r="J226" s="85"/>
      <c r="K226" s="85"/>
      <c r="L226" s="85"/>
      <c r="M226" s="85"/>
      <c r="N226" s="87"/>
    </row>
    <row r="227" spans="1:14" ht="30" x14ac:dyDescent="0.25">
      <c r="A227" s="154" t="s">
        <v>176</v>
      </c>
      <c r="B227" s="179" t="s">
        <v>128</v>
      </c>
      <c r="C227" s="177"/>
      <c r="D227" s="177"/>
      <c r="E227" s="177"/>
      <c r="F227" s="178"/>
      <c r="G227" s="180">
        <f t="shared" ref="G227:N227" si="8">G226</f>
        <v>0</v>
      </c>
      <c r="H227" s="181">
        <f t="shared" si="8"/>
        <v>0</v>
      </c>
      <c r="I227" s="181">
        <f t="shared" si="8"/>
        <v>0</v>
      </c>
      <c r="J227" s="181">
        <f t="shared" si="8"/>
        <v>0</v>
      </c>
      <c r="K227" s="181">
        <f t="shared" si="8"/>
        <v>0</v>
      </c>
      <c r="L227" s="181">
        <f t="shared" si="8"/>
        <v>0</v>
      </c>
      <c r="M227" s="181">
        <f t="shared" si="8"/>
        <v>0</v>
      </c>
      <c r="N227" s="182">
        <f t="shared" si="8"/>
        <v>0</v>
      </c>
    </row>
    <row r="228" spans="1:14" x14ac:dyDescent="0.25">
      <c r="A228" s="151" t="s">
        <v>112</v>
      </c>
      <c r="B228" s="150" t="s">
        <v>111</v>
      </c>
      <c r="C228" s="203"/>
      <c r="D228" s="203"/>
      <c r="E228" s="203"/>
      <c r="F228" s="258"/>
      <c r="G228" s="83">
        <v>20161.32</v>
      </c>
      <c r="H228" s="85">
        <f>SUM(H229:H235)</f>
        <v>15962.8</v>
      </c>
      <c r="I228" s="85">
        <v>44266</v>
      </c>
      <c r="J228" s="85">
        <f>SUM(J229:J235)</f>
        <v>40247.839999999997</v>
      </c>
      <c r="K228" s="85">
        <v>63344.1</v>
      </c>
      <c r="L228" s="85">
        <f>SUM(L229:L235)</f>
        <v>68439.48</v>
      </c>
      <c r="M228" s="85">
        <v>102523.9</v>
      </c>
      <c r="N228" s="87">
        <f>SUM(N229:N235)</f>
        <v>158622</v>
      </c>
    </row>
    <row r="229" spans="1:14" ht="38.25" x14ac:dyDescent="0.25">
      <c r="A229" s="151"/>
      <c r="B229" s="190"/>
      <c r="C229" s="204" t="s">
        <v>478</v>
      </c>
      <c r="D229" s="204" t="s">
        <v>479</v>
      </c>
      <c r="E229" s="204" t="s">
        <v>480</v>
      </c>
      <c r="F229" s="206" t="s">
        <v>278</v>
      </c>
      <c r="G229" s="228"/>
      <c r="H229" s="235">
        <v>1244.7</v>
      </c>
      <c r="I229" s="230"/>
      <c r="J229" s="235">
        <v>4909.57</v>
      </c>
      <c r="K229" s="230"/>
      <c r="L229" s="235">
        <v>6924.27</v>
      </c>
      <c r="M229" s="230"/>
      <c r="N229" s="236">
        <v>40000</v>
      </c>
    </row>
    <row r="230" spans="1:14" ht="38.25" x14ac:dyDescent="0.25">
      <c r="A230" s="151"/>
      <c r="B230" s="190"/>
      <c r="C230" s="211" t="s">
        <v>481</v>
      </c>
      <c r="D230" s="211" t="s">
        <v>482</v>
      </c>
      <c r="E230" s="211" t="s">
        <v>483</v>
      </c>
      <c r="F230" s="212" t="s">
        <v>278</v>
      </c>
      <c r="G230" s="237"/>
      <c r="H230" s="238">
        <v>3282.45</v>
      </c>
      <c r="I230" s="239"/>
      <c r="J230" s="238">
        <v>13621.57</v>
      </c>
      <c r="K230" s="239"/>
      <c r="L230" s="238">
        <v>18988.490000000002</v>
      </c>
      <c r="M230" s="239"/>
      <c r="N230" s="240">
        <v>45000</v>
      </c>
    </row>
    <row r="231" spans="1:14" ht="38.25" x14ac:dyDescent="0.25">
      <c r="A231" s="151"/>
      <c r="B231" s="190"/>
      <c r="C231" s="211" t="s">
        <v>484</v>
      </c>
      <c r="D231" s="211" t="s">
        <v>485</v>
      </c>
      <c r="E231" s="211" t="s">
        <v>486</v>
      </c>
      <c r="F231" s="212" t="s">
        <v>192</v>
      </c>
      <c r="G231" s="237"/>
      <c r="H231" s="238">
        <v>544</v>
      </c>
      <c r="I231" s="239"/>
      <c r="J231" s="238">
        <v>916.6</v>
      </c>
      <c r="K231" s="239"/>
      <c r="L231" s="238">
        <v>8196.6</v>
      </c>
      <c r="M231" s="239"/>
      <c r="N231" s="240">
        <v>15000</v>
      </c>
    </row>
    <row r="232" spans="1:14" ht="38.25" x14ac:dyDescent="0.25">
      <c r="A232" s="151"/>
      <c r="B232" s="190"/>
      <c r="C232" s="211" t="s">
        <v>487</v>
      </c>
      <c r="D232" s="211" t="s">
        <v>488</v>
      </c>
      <c r="E232" s="211" t="s">
        <v>489</v>
      </c>
      <c r="F232" s="212" t="s">
        <v>278</v>
      </c>
      <c r="G232" s="237"/>
      <c r="H232" s="238">
        <v>77.180000000000007</v>
      </c>
      <c r="I232" s="239"/>
      <c r="J232" s="238">
        <v>231.54</v>
      </c>
      <c r="K232" s="239"/>
      <c r="L232" s="238">
        <v>347.31</v>
      </c>
      <c r="M232" s="239"/>
      <c r="N232" s="240">
        <v>2000</v>
      </c>
    </row>
    <row r="233" spans="1:14" ht="38.25" x14ac:dyDescent="0.25">
      <c r="A233" s="151"/>
      <c r="B233" s="190"/>
      <c r="C233" s="211" t="s">
        <v>490</v>
      </c>
      <c r="D233" s="211" t="s">
        <v>488</v>
      </c>
      <c r="E233" s="211" t="s">
        <v>489</v>
      </c>
      <c r="F233" s="212" t="s">
        <v>278</v>
      </c>
      <c r="G233" s="237"/>
      <c r="H233" s="238">
        <v>1186</v>
      </c>
      <c r="I233" s="239"/>
      <c r="J233" s="238">
        <v>3558</v>
      </c>
      <c r="K233" s="239"/>
      <c r="L233" s="238">
        <v>5337</v>
      </c>
      <c r="M233" s="239"/>
      <c r="N233" s="240">
        <v>6600</v>
      </c>
    </row>
    <row r="234" spans="1:14" ht="38.25" x14ac:dyDescent="0.25">
      <c r="A234" s="151"/>
      <c r="B234" s="190"/>
      <c r="C234" s="211" t="s">
        <v>491</v>
      </c>
      <c r="D234" s="211" t="s">
        <v>492</v>
      </c>
      <c r="E234" s="211" t="s">
        <v>493</v>
      </c>
      <c r="F234" s="212" t="s">
        <v>192</v>
      </c>
      <c r="G234" s="237"/>
      <c r="H234" s="238">
        <v>8628.4699999999993</v>
      </c>
      <c r="I234" s="239"/>
      <c r="J234" s="238">
        <v>16010.56</v>
      </c>
      <c r="K234" s="239"/>
      <c r="L234" s="238">
        <v>27645.81</v>
      </c>
      <c r="M234" s="239"/>
      <c r="N234" s="240">
        <v>45022</v>
      </c>
    </row>
    <row r="235" spans="1:14" ht="25.5" x14ac:dyDescent="0.25">
      <c r="A235" s="151"/>
      <c r="B235" s="190"/>
      <c r="C235" s="191" t="s">
        <v>494</v>
      </c>
      <c r="D235" s="191" t="s">
        <v>495</v>
      </c>
      <c r="E235" s="191" t="s">
        <v>496</v>
      </c>
      <c r="F235" s="195" t="s">
        <v>192</v>
      </c>
      <c r="G235" s="227"/>
      <c r="H235" s="231">
        <v>1000</v>
      </c>
      <c r="I235" s="229"/>
      <c r="J235" s="231">
        <v>1000</v>
      </c>
      <c r="K235" s="229"/>
      <c r="L235" s="231">
        <v>1000</v>
      </c>
      <c r="M235" s="229"/>
      <c r="N235" s="233">
        <v>5000</v>
      </c>
    </row>
    <row r="236" spans="1:14" x14ac:dyDescent="0.25">
      <c r="A236" s="151" t="s">
        <v>114</v>
      </c>
      <c r="B236" s="150" t="s">
        <v>113</v>
      </c>
      <c r="C236" s="193"/>
      <c r="D236" s="193"/>
      <c r="E236" s="193"/>
      <c r="F236" s="245"/>
      <c r="G236" s="83">
        <v>7038.81</v>
      </c>
      <c r="H236" s="85">
        <f>SUM(H237:H238)</f>
        <v>796.8</v>
      </c>
      <c r="I236" s="85">
        <v>7038.81</v>
      </c>
      <c r="J236" s="85">
        <f>SUM(J237:J238)</f>
        <v>1332.8</v>
      </c>
      <c r="K236" s="85">
        <v>7038.81</v>
      </c>
      <c r="L236" s="85">
        <f>SUM(L237:L238)</f>
        <v>1332.8</v>
      </c>
      <c r="M236" s="85">
        <v>7038.81</v>
      </c>
      <c r="N236" s="87">
        <f>SUM(N237:N238)</f>
        <v>38587.35</v>
      </c>
    </row>
    <row r="237" spans="1:14" ht="25.5" x14ac:dyDescent="0.25">
      <c r="A237" s="151"/>
      <c r="B237" s="190"/>
      <c r="C237" s="204" t="s">
        <v>497</v>
      </c>
      <c r="D237" s="204" t="s">
        <v>498</v>
      </c>
      <c r="E237" s="204" t="s">
        <v>499</v>
      </c>
      <c r="F237" s="206" t="s">
        <v>192</v>
      </c>
      <c r="G237" s="228"/>
      <c r="H237" s="235">
        <v>0</v>
      </c>
      <c r="I237" s="230"/>
      <c r="J237" s="235">
        <v>0</v>
      </c>
      <c r="K237" s="230"/>
      <c r="L237" s="235">
        <v>0</v>
      </c>
      <c r="M237" s="230"/>
      <c r="N237" s="236">
        <v>3000</v>
      </c>
    </row>
    <row r="238" spans="1:14" ht="25.5" x14ac:dyDescent="0.25">
      <c r="A238" s="151"/>
      <c r="B238" s="190"/>
      <c r="C238" s="191" t="s">
        <v>500</v>
      </c>
      <c r="D238" s="191" t="s">
        <v>501</v>
      </c>
      <c r="E238" s="191" t="s">
        <v>502</v>
      </c>
      <c r="F238" s="195" t="s">
        <v>192</v>
      </c>
      <c r="G238" s="227"/>
      <c r="H238" s="231">
        <v>796.8</v>
      </c>
      <c r="I238" s="229"/>
      <c r="J238" s="231">
        <v>1332.8</v>
      </c>
      <c r="K238" s="229"/>
      <c r="L238" s="231">
        <v>1332.8</v>
      </c>
      <c r="M238" s="229"/>
      <c r="N238" s="233">
        <v>35587.35</v>
      </c>
    </row>
    <row r="239" spans="1:14" x14ac:dyDescent="0.25">
      <c r="A239" s="154" t="s">
        <v>110</v>
      </c>
      <c r="B239" s="156" t="s">
        <v>123</v>
      </c>
      <c r="C239" s="192"/>
      <c r="D239" s="192"/>
      <c r="E239" s="192"/>
      <c r="F239" s="243"/>
      <c r="G239" s="183">
        <f t="shared" ref="G239:N239" si="9">+G228+G236</f>
        <v>27200.13</v>
      </c>
      <c r="H239" s="184">
        <f t="shared" si="9"/>
        <v>16759.599999999999</v>
      </c>
      <c r="I239" s="184">
        <f t="shared" si="9"/>
        <v>51304.81</v>
      </c>
      <c r="J239" s="184">
        <f t="shared" si="9"/>
        <v>41580.639999999999</v>
      </c>
      <c r="K239" s="184">
        <f t="shared" si="9"/>
        <v>70382.91</v>
      </c>
      <c r="L239" s="184">
        <f t="shared" si="9"/>
        <v>69772.28</v>
      </c>
      <c r="M239" s="184">
        <f t="shared" si="9"/>
        <v>109562.70999999999</v>
      </c>
      <c r="N239" s="185">
        <f t="shared" si="9"/>
        <v>197209.35</v>
      </c>
    </row>
    <row r="240" spans="1:14" ht="17.25" x14ac:dyDescent="0.25">
      <c r="A240" s="186" t="s">
        <v>137</v>
      </c>
      <c r="B240" s="51" t="s">
        <v>144</v>
      </c>
      <c r="C240" s="143"/>
      <c r="D240" s="143"/>
      <c r="E240" s="143"/>
      <c r="F240" s="144"/>
      <c r="G240" s="187"/>
      <c r="H240" s="188">
        <v>0</v>
      </c>
      <c r="I240" s="188"/>
      <c r="J240" s="188">
        <v>0</v>
      </c>
      <c r="K240" s="188"/>
      <c r="L240" s="188">
        <v>0</v>
      </c>
      <c r="M240" s="188"/>
      <c r="N240" s="189">
        <v>0</v>
      </c>
    </row>
    <row r="241" spans="1:14" x14ac:dyDescent="0.25">
      <c r="A241" s="4" t="s">
        <v>132</v>
      </c>
      <c r="B241" s="3"/>
      <c r="C241" s="145"/>
      <c r="D241" s="145"/>
      <c r="E241" s="145"/>
      <c r="F241" s="145"/>
      <c r="G241" s="135">
        <f t="shared" ref="G241:N241" si="10">+G240+G239+G227+G225+G219+G214+G197</f>
        <v>164511.34</v>
      </c>
      <c r="H241" s="136">
        <f t="shared" si="10"/>
        <v>145498.88</v>
      </c>
      <c r="I241" s="136">
        <f t="shared" si="10"/>
        <v>323944.38</v>
      </c>
      <c r="J241" s="136">
        <f t="shared" si="10"/>
        <v>291271.46999999997</v>
      </c>
      <c r="K241" s="136">
        <f t="shared" si="10"/>
        <v>494867.1</v>
      </c>
      <c r="L241" s="136">
        <f t="shared" si="10"/>
        <v>475014.77</v>
      </c>
      <c r="M241" s="136">
        <f t="shared" si="10"/>
        <v>719946.01</v>
      </c>
      <c r="N241" s="137">
        <f t="shared" si="10"/>
        <v>988893.65999999992</v>
      </c>
    </row>
    <row r="242" spans="1:14" x14ac:dyDescent="0.25">
      <c r="A242" s="4" t="s">
        <v>174</v>
      </c>
      <c r="B242" s="3"/>
      <c r="C242" s="142"/>
      <c r="D242" s="142"/>
      <c r="E242" s="142"/>
      <c r="F242" s="142"/>
      <c r="G242" s="16"/>
      <c r="H242" s="100">
        <v>0</v>
      </c>
      <c r="I242" s="17"/>
      <c r="J242" s="100">
        <v>0</v>
      </c>
      <c r="K242" s="17"/>
      <c r="L242" s="100">
        <v>0</v>
      </c>
      <c r="M242" s="17"/>
      <c r="N242" s="102">
        <v>0</v>
      </c>
    </row>
    <row r="243" spans="1:14" x14ac:dyDescent="0.25">
      <c r="A243" s="31"/>
      <c r="B243" s="56"/>
      <c r="C243" s="56"/>
      <c r="D243" s="56"/>
      <c r="E243" s="56"/>
      <c r="F243" s="56"/>
      <c r="G243" s="57"/>
      <c r="H243" s="57"/>
      <c r="I243" s="57"/>
      <c r="J243" s="57"/>
      <c r="K243" s="57"/>
      <c r="L243" s="57"/>
      <c r="M243" s="57"/>
      <c r="N243" s="58"/>
    </row>
    <row r="244" spans="1:14" x14ac:dyDescent="0.25">
      <c r="A244" s="59"/>
      <c r="B244" s="60" t="s">
        <v>129</v>
      </c>
      <c r="C244" s="146"/>
      <c r="D244" s="146"/>
      <c r="E244" s="146"/>
      <c r="F244" s="146"/>
      <c r="G244" s="136">
        <f t="shared" ref="G244:N244" si="11">+G96-G241</f>
        <v>330968.57000000007</v>
      </c>
      <c r="H244" s="136">
        <f t="shared" si="11"/>
        <v>214961.96000000002</v>
      </c>
      <c r="I244" s="136">
        <f t="shared" si="11"/>
        <v>340373.55999999994</v>
      </c>
      <c r="J244" s="136">
        <f t="shared" si="11"/>
        <v>417781.87</v>
      </c>
      <c r="K244" s="136">
        <f t="shared" si="11"/>
        <v>329613.95000000007</v>
      </c>
      <c r="L244" s="136">
        <f t="shared" si="11"/>
        <v>352013.29000000004</v>
      </c>
      <c r="M244" s="136">
        <f t="shared" si="11"/>
        <v>280832.45999999996</v>
      </c>
      <c r="N244" s="137">
        <f t="shared" si="11"/>
        <v>461398.08999999985</v>
      </c>
    </row>
    <row r="245" spans="1:14" s="37" customFormat="1" x14ac:dyDescent="0.2">
      <c r="A245" s="59"/>
      <c r="B245" s="60" t="s">
        <v>163</v>
      </c>
      <c r="C245" s="147"/>
      <c r="D245" s="147"/>
      <c r="E245" s="147"/>
      <c r="F245" s="147"/>
      <c r="G245" s="18"/>
      <c r="H245" s="140">
        <f>+H97-H242</f>
        <v>0</v>
      </c>
      <c r="I245" s="19"/>
      <c r="J245" s="140">
        <f>+J97-J242</f>
        <v>0</v>
      </c>
      <c r="K245" s="19"/>
      <c r="L245" s="140">
        <f>+L97-L242</f>
        <v>0</v>
      </c>
      <c r="M245" s="19"/>
      <c r="N245" s="138">
        <f>+N97-N242</f>
        <v>0</v>
      </c>
    </row>
    <row r="246" spans="1:14" s="37" customFormat="1" x14ac:dyDescent="0.25">
      <c r="A246" s="61"/>
      <c r="B246" s="60" t="s">
        <v>134</v>
      </c>
      <c r="C246" s="146"/>
      <c r="D246" s="146"/>
      <c r="E246" s="146"/>
      <c r="F246" s="146"/>
      <c r="G246" s="136">
        <v>0</v>
      </c>
      <c r="H246" s="136">
        <f>IF(H244&lt;0,-H244,0)</f>
        <v>0</v>
      </c>
      <c r="I246" s="136">
        <v>0</v>
      </c>
      <c r="J246" s="136">
        <f>IF(J244&lt;0,-J244,0)</f>
        <v>0</v>
      </c>
      <c r="K246" s="136">
        <v>0</v>
      </c>
      <c r="L246" s="136">
        <f>IF(L244&lt;0,-L244,0)</f>
        <v>0</v>
      </c>
      <c r="M246" s="136">
        <v>0</v>
      </c>
      <c r="N246" s="139">
        <f>IF(N244&lt;0,-N244,0)</f>
        <v>0</v>
      </c>
    </row>
    <row r="247" spans="1:14" s="20" customFormat="1" ht="21" customHeight="1" x14ac:dyDescent="0.2">
      <c r="A247" s="2" t="s">
        <v>149</v>
      </c>
      <c r="B247" s="2"/>
      <c r="C247" s="2"/>
      <c r="D247" s="2"/>
      <c r="E247" s="2"/>
      <c r="F247" s="2"/>
      <c r="G247" s="2"/>
      <c r="H247" s="2"/>
      <c r="I247" s="2"/>
      <c r="J247" s="2"/>
      <c r="K247" s="2"/>
      <c r="L247" s="2"/>
      <c r="M247" s="2"/>
      <c r="N247" s="2"/>
    </row>
    <row r="248" spans="1:14" s="20" customFormat="1" ht="21" customHeight="1" x14ac:dyDescent="0.2">
      <c r="A248" s="1" t="s">
        <v>151</v>
      </c>
      <c r="B248" s="1"/>
      <c r="C248" s="1"/>
      <c r="D248" s="1"/>
      <c r="E248" s="1"/>
      <c r="F248" s="1"/>
      <c r="G248" s="1"/>
      <c r="H248" s="1"/>
      <c r="I248" s="1"/>
      <c r="J248" s="1"/>
      <c r="K248" s="1"/>
      <c r="L248" s="1"/>
      <c r="M248" s="1"/>
      <c r="N248" s="1"/>
    </row>
    <row r="249" spans="1:14" s="20" customFormat="1" ht="21" customHeight="1" x14ac:dyDescent="0.2">
      <c r="A249" s="14" t="s">
        <v>167</v>
      </c>
      <c r="B249" s="14"/>
      <c r="C249" s="14"/>
      <c r="D249" s="14"/>
      <c r="E249" s="14"/>
      <c r="F249" s="14"/>
      <c r="G249" s="14"/>
      <c r="H249" s="14"/>
      <c r="I249" s="14"/>
      <c r="J249" s="14"/>
      <c r="K249" s="14"/>
      <c r="L249" s="14"/>
      <c r="M249" s="14"/>
      <c r="N249" s="14"/>
    </row>
  </sheetData>
  <sheetProtection password="D3C7" sheet="1" objects="1" scenarios="1"/>
  <mergeCells count="39">
    <mergeCell ref="A7:N7"/>
    <mergeCell ref="B1:N2"/>
    <mergeCell ref="A3:N3"/>
    <mergeCell ref="A4:N4"/>
    <mergeCell ref="A5:N5"/>
    <mergeCell ref="A6:N6"/>
    <mergeCell ref="A96:B96"/>
    <mergeCell ref="A8:N8"/>
    <mergeCell ref="A9:N9"/>
    <mergeCell ref="A11:A13"/>
    <mergeCell ref="B11:B13"/>
    <mergeCell ref="C11:C13"/>
    <mergeCell ref="D11:D13"/>
    <mergeCell ref="E11:E13"/>
    <mergeCell ref="F11:F13"/>
    <mergeCell ref="G11:N11"/>
    <mergeCell ref="G12:H12"/>
    <mergeCell ref="I12:J12"/>
    <mergeCell ref="K12:L12"/>
    <mergeCell ref="M12:N12"/>
    <mergeCell ref="A94:B94"/>
    <mergeCell ref="A95:B95"/>
    <mergeCell ref="E99:E101"/>
    <mergeCell ref="A97:B97"/>
    <mergeCell ref="A99:A101"/>
    <mergeCell ref="B99:B101"/>
    <mergeCell ref="C99:C101"/>
    <mergeCell ref="D99:D101"/>
    <mergeCell ref="F99:F101"/>
    <mergeCell ref="G99:N99"/>
    <mergeCell ref="G100:H100"/>
    <mergeCell ref="I100:J100"/>
    <mergeCell ref="K100:L100"/>
    <mergeCell ref="M100:N100"/>
    <mergeCell ref="A241:B241"/>
    <mergeCell ref="A242:B242"/>
    <mergeCell ref="A247:N247"/>
    <mergeCell ref="A248:N248"/>
    <mergeCell ref="A249:N249"/>
  </mergeCells>
  <pageMargins left="0.31496062992126" right="0.118110236220472" top="0.15748031496063" bottom="0" header="0" footer="0"/>
  <pageSetup paperSize="9" scale="10" fitToHeight="2"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Modello Piano flussi cassa</vt:lpstr>
      <vt:lpstr>ModelloPianoFlussiCassa_PEG</vt:lpstr>
      <vt:lpstr>'Modello Piano flussi cassa'!Area_stampa</vt:lpstr>
      <vt:lpstr>ModelloPianoFlussiCassa_PEG!Area_stampa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Comune di Torino</dc:creator>
  <cp:keywords/>
  <dc:description/>
  <cp:lastModifiedBy>Info (Pigal)</cp:lastModifiedBy>
  <cp:lastPrinted>2025-01-31T15:01:04Z</cp:lastPrinted>
  <dcterms:created xsi:type="dcterms:W3CDTF">2015-02-26T11:29:02Z</dcterms:created>
  <dcterms:modified xsi:type="dcterms:W3CDTF">2025-11-05T13:52:55Z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0x01010031611B26795D9545AEF8C5111C3E6A4B</vt:lpwstr>
  </property>
</Properties>
</file>